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810" documentId="120_S{2AC9BD13-BADA-5192-A53E-5A8FF88502F6}" xr6:coauthVersionLast="47" xr6:coauthVersionMax="47" xr10:uidLastSave="{90F85C42-26CA-4D07-B6AA-7194C9527652}"/>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L6" i="2"/>
  <c r="L2" i="9"/>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G2" i="1"/>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G6"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G2" i="4"/>
  <c r="B4" i="2"/>
  <c r="G4" i="2"/>
  <c r="I4" i="2"/>
  <c r="J4" i="2"/>
  <c r="L4" i="2"/>
  <c r="B5" i="2"/>
  <c r="G5" i="2"/>
  <c r="I5" i="2"/>
  <c r="J5" i="2"/>
  <c r="L5" i="2"/>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G2" i="5"/>
  <c r="I3" i="5"/>
  <c r="B5" i="5"/>
  <c r="I5" i="5"/>
  <c r="J5" i="5"/>
  <c r="L5" i="5"/>
  <c r="B6" i="5"/>
  <c r="I6" i="5"/>
  <c r="J6" i="5"/>
  <c r="L6"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<sst xmlns="http://schemas.openxmlformats.org/spreadsheetml/2006/main" count="180324" uniqueCount="39146">
  <si>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</si>
  <si>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</si>
  <si>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</si>
  <si>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</si>
  <si>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</si>
  <si>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</si>
  <si>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</si>
  <si>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</si>
  <si>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</si>
  <si>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</si>
  <si>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</si>
  <si>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</si>
  <si>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</si>
  <si>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</si>
  <si>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</si>
  <si>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</si>
  <si>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</si>
  <si>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</si>
  <si>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</si>
  <si>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</si>
  <si>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</si>
  <si>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</si>
  <si>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</si>
  <si>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</si>
  <si>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</si>
  <si>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</si>
  <si>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</si>
  <si>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</si>
  <si>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</si>
  <si>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</si>
  <si>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</si>
  <si>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</si>
  <si>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</si>
  <si>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</si>
  <si>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</si>
  <si>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</si>
  <si>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</si>
  <si>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</si>
  <si>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</si>
  <si>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</si>
  <si>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</si>
  <si>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</si>
  <si>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</si>
  <si>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</si>
  <si>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</si>
  <si>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</si>
  <si>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</si>
  <si>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</si>
  <si>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</si>
  <si>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</si>
  <si>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</si>
  <si>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</si>
  <si>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</si>
  <si>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</si>
  <si>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</si>
  <si>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</si>
  <si>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</si>
  <si>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</si>
  <si>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</si>
  <si>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</si>
  <si>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</si>
  <si>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</si>
  <si>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</si>
  <si>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</si>
  <si>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</si>
  <si>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</si>
  <si>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</si>
  <si>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</si>
  <si>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</si>
  <si>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</si>
  <si>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</si>
  <si>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</si>
  <si>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</si>
  <si>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</si>
  <si>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</si>
  <si>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</si>
  <si>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</si>
  <si>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</si>
  <si>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</si>
  <si>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</si>
  <si>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</si>
  <si>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</si>
  <si>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</si>
  <si>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</si>
  <si>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</si>
  <si>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</si>
  <si>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</si>
  <si>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</si>
  <si>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</si>
  <si>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</si>
  <si>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</si>
  <si>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</si>
  <si>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</si>
  <si>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</si>
  <si>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</si>
  <si>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</si>
  <si>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</si>
  <si>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</si>
  <si>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</si>
  <si>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</si>
  <si>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</si>
  <si>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</si>
  <si>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</si>
  <si>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</si>
  <si>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</si>
  <si>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</si>
  <si>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</si>
  <si>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</si>
  <si>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</si>
  <si>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</si>
  <si>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</si>
  <si>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</si>
  <si>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</si>
  <si>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</si>
  <si>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</si>
  <si>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</si>
  <si>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</si>
  <si>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</si>
  <si>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</si>
  <si>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</si>
  <si>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</si>
  <si>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</si>
  <si>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</si>
  <si>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</si>
  <si>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</si>
  <si>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</si>
  <si>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</si>
  <si>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</si>
  <si>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</si>
  <si>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</si>
  <si>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</si>
  <si>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</si>
  <si>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</si>
  <si>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</si>
  <si>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</si>
  <si>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</si>
  <si>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</si>
  <si>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</si>
  <si>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</si>
  <si>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</si>
  <si>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</si>
  <si>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</si>
  <si>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</si>
  <si>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</si>
  <si>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</si>
  <si>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</si>
  <si>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</si>
  <si>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</si>
  <si>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</si>
  <si>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</si>
  <si>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</si>
  <si>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</si>
  <si>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</si>
  <si>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</si>
  <si>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</si>
  <si>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</si>
  <si>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</si>
  <si>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</si>
  <si>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</si>
  <si>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</si>
  <si>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</si>
  <si>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</si>
  <si>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</si>
  <si>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</si>
  <si>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</si>
  <si>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</si>
  <si>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</si>
  <si>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</si>
  <si>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</si>
  <si>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</si>
  <si>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</si>
  <si>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</si>
  <si>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</si>
  <si>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</si>
  <si>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</si>
  <si>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</si>
  <si>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</si>
  <si>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</si>
  <si>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</si>
  <si>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</si>
  <si>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</si>
  <si>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</si>
  <si>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</si>
  <si>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</si>
  <si>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</si>
  <si>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</si>
  <si>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</si>
  <si>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</si>
  <si>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</si>
  <si>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</si>
  <si>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</si>
  <si>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</si>
  <si>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</si>
  <si>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</si>
  <si>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</si>
  <si>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</si>
  <si>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</si>
  <si>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</si>
  <si>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</si>
  <si>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</si>
  <si>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</si>
  <si>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</si>
  <si>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</si>
  <si>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</si>
  <si>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</si>
  <si>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</si>
  <si>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</si>
  <si>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</si>
  <si>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</si>
  <si>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</si>
  <si>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</si>
  <si>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</si>
  <si>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</si>
  <si>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</si>
  <si>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</si>
  <si>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</si>
  <si>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</si>
  <si>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</si>
  <si>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</si>
  <si>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</si>
  <si>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</si>
  <si>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</si>
  <si>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</si>
  <si>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</si>
  <si>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</si>
  <si>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</si>
  <si>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</si>
  <si>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</si>
  <si>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</si>
  <si>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</si>
  <si>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</si>
  <si>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</si>
  <si>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</si>
  <si>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</si>
  <si>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</si>
  <si>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</si>
  <si>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</si>
  <si>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</si>
  <si>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</si>
  <si>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</si>
  <si>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</si>
  <si>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</si>
  <si>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</si>
  <si>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</si>
  <si>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</si>
  <si>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</si>
  <si>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</si>
  <si>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</si>
  <si>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</si>
  <si>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</si>
  <si>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</si>
  <si>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</si>
  <si>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</si>
  <si>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</si>
  <si>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</si>
  <si>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</si>
  <si>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</si>
  <si>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</si>
  <si>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</si>
  <si>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</si>
  <si>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</si>
  <si>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</si>
  <si>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</si>
  <si>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</si>
  <si>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</si>
  <si>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</si>
  <si>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</si>
  <si>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</si>
  <si>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</si>
  <si>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</si>
  <si>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</si>
  <si>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</si>
  <si>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</si>
  <si>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</si>
  <si>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</si>
  <si>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</si>
  <si>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</si>
  <si>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</si>
  <si>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</si>
  <si>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</si>
  <si>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</si>
  <si>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</si>
  <si>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</si>
  <si>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</si>
  <si>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</si>
  <si>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</si>
  <si>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</si>
  <si>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</si>
  <si>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</si>
  <si>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</si>
  <si>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</si>
  <si>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</si>
  <si>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</si>
  <si>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</si>
  <si>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</si>
  <si>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</si>
  <si>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</si>
  <si>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</si>
  <si>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</si>
  <si>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</si>
  <si>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</si>
  <si>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</si>
  <si>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</si>
  <si>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</si>
  <si>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</si>
  <si>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</si>
  <si>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</si>
  <si>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</si>
  <si>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</si>
  <si>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</si>
  <si>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</si>
  <si>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</si>
  <si>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</si>
  <si>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</si>
  <si>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</si>
  <si>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</si>
  <si>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</si>
  <si>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</si>
  <si>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</si>
  <si>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</si>
  <si>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</si>
  <si>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</si>
  <si>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</si>
  <si>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</si>
  <si>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</si>
  <si>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</si>
  <si>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</si>
  <si>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</si>
  <si>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</si>
  <si>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</si>
  <si>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</si>
  <si>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</si>
  <si>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</si>
  <si>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</si>
  <si>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</si>
  <si>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</si>
  <si>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</si>
  <si>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</si>
  <si>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</si>
  <si>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</si>
  <si>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</si>
  <si>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</si>
  <si>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</si>
  <si>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</si>
  <si>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</si>
  <si>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</si>
  <si>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</si>
  <si>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</si>
  <si>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</si>
  <si>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</si>
  <si>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</si>
  <si>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</si>
  <si>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</si>
  <si>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</si>
  <si>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</si>
  <si>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</si>
  <si>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</si>
  <si>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</si>
  <si>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</si>
  <si>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</si>
  <si>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</si>
  <si>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</si>
  <si>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</si>
  <si>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</si>
  <si>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</si>
  <si>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</si>
  <si>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</si>
  <si>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</si>
  <si>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</si>
  <si>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</si>
  <si>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</si>
  <si>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</si>
  <si>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</si>
  <si>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</si>
  <si>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</si>
  <si>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</si>
  <si>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</si>
  <si>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</si>
  <si>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</si>
  <si>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</si>
  <si>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</si>
  <si>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</si>
  <si>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</si>
  <si>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</si>
  <si>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</si>
  <si>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</si>
  <si>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</si>
  <si>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</si>
  <si>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</si>
  <si>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</si>
  <si>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</si>
  <si>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</si>
  <si>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</si>
  <si>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</si>
  <si>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</si>
  <si>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</si>
  <si>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</si>
  <si>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</si>
  <si>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</si>
  <si>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</si>
  <si>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</si>
  <si>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</si>
  <si>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</si>
  <si>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</si>
  <si>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</si>
  <si>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</si>
  <si>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</si>
  <si>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</si>
  <si>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</si>
  <si>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</si>
  <si>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</si>
  <si>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</si>
  <si>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</si>
  <si>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</si>
  <si>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</si>
  <si>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</si>
  <si>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</si>
  <si>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</si>
  <si>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</si>
  <si>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</si>
  <si>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</si>
  <si>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</si>
  <si>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</si>
  <si>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</si>
  <si>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</si>
  <si>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</si>
  <si>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</si>
  <si>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</si>
  <si>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</si>
  <si>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</si>
  <si>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</si>
  <si>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</si>
  <si>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</si>
  <si>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</si>
  <si>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</si>
  <si>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</si>
  <si>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</si>
  <si>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</si>
  <si>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</si>
  <si>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</si>
  <si>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</si>
  <si>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</si>
  <si>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</si>
  <si>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</si>
  <si>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</si>
  <si>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</si>
  <si>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</si>
  <si>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</si>
  <si>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</si>
  <si>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</si>
  <si>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</si>
  <si>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</si>
  <si>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</si>
  <si>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</si>
  <si>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</si>
  <si>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</si>
  <si>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</si>
  <si>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</si>
  <si>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</si>
  <si>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</si>
  <si>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</si>
  <si>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</si>
  <si>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</si>
  <si>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</si>
  <si>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</si>
  <si>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</si>
  <si>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</si>
  <si>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</si>
  <si>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</si>
  <si>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</si>
  <si>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</si>
  <si>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</si>
  <si>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</si>
  <si>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</si>
  <si>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</si>
  <si>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</si>
  <si>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</si>
  <si>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</si>
  <si>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</si>
  <si>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</si>
  <si>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</si>
  <si>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</si>
  <si>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</si>
  <si>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</si>
  <si>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</si>
  <si>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</si>
  <si>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</si>
  <si>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</si>
  <si>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</si>
  <si>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</si>
  <si>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</si>
  <si>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</si>
  <si>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</si>
  <si>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</si>
  <si>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</si>
  <si>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</si>
  <si>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</si>
  <si>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</si>
  <si>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</si>
  <si>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</si>
  <si>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</si>
  <si>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</si>
  <si>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</si>
  <si>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</si>
  <si>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</si>
  <si>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</si>
  <si>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</si>
  <si>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</si>
  <si>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</si>
  <si>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</si>
  <si>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</si>
  <si>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</si>
  <si>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</si>
  <si>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</si>
  <si>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</si>
  <si>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</si>
  <si>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</si>
  <si>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</si>
  <si>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</si>
  <si>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</si>
  <si>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</si>
  <si>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</si>
  <si>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</si>
  <si>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</si>
  <si>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</si>
  <si>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</si>
  <si>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</si>
  <si>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</si>
  <si>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</si>
  <si>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</si>
  <si>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</si>
  <si>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</si>
  <si>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</si>
  <si>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</si>
  <si>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</si>
  <si>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</si>
  <si>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</si>
  <si>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</si>
  <si>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</si>
  <si>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</si>
  <si>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</si>
  <si>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</si>
  <si>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</si>
  <si>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</si>
  <si>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</si>
  <si>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</si>
  <si>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</si>
  <si>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</si>
  <si>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</si>
  <si>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</si>
  <si>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</si>
  <si>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</si>
  <si>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</si>
  <si>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</si>
  <si>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</si>
  <si>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</si>
  <si>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</si>
  <si>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</si>
  <si>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</si>
  <si>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</si>
  <si>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</si>
  <si>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</si>
  <si>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</si>
  <si>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</si>
  <si>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</si>
  <si>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</si>
  <si>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</si>
  <si>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</si>
  <si>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</si>
  <si>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</si>
  <si>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</si>
  <si>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</si>
  <si>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</si>
  <si>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</si>
  <si>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</si>
  <si>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</si>
  <si>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</si>
  <si>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</si>
  <si>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</si>
  <si>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</si>
  <si>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</si>
  <si>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</si>
  <si>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</si>
  <si>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</si>
  <si>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</si>
  <si>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</si>
  <si>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</si>
  <si>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</si>
  <si>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</si>
  <si>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</si>
  <si>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</si>
  <si>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</si>
  <si>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</si>
  <si>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</si>
  <si>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</si>
  <si>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</si>
  <si>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</si>
  <si>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</si>
  <si>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</si>
  <si>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</si>
  <si>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</si>
  <si>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</si>
  <si>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</si>
  <si>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</si>
  <si>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</si>
  <si>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</si>
  <si>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</si>
  <si>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</si>
  <si>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</si>
  <si>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</si>
  <si>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</si>
  <si>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</si>
  <si>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</si>
  <si>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</si>
  <si>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</si>
  <si>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</si>
  <si>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</si>
  <si>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</si>
  <si>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</si>
  <si>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</si>
  <si>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</si>
  <si>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</si>
  <si>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</si>
  <si>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</si>
  <si>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</si>
  <si>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</si>
  <si>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</si>
  <si>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</si>
  <si>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</si>
  <si>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</si>
  <si>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</si>
  <si>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</si>
  <si>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</si>
  <si>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</si>
  <si>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</si>
  <si>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</si>
  <si>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</si>
  <si>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</si>
  <si>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</si>
  <si>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</si>
  <si>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</si>
  <si>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</si>
  <si>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</si>
  <si>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</si>
  <si>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</si>
  <si>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</si>
  <si>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</si>
  <si>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</si>
  <si>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</si>
  <si>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</si>
  <si>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</si>
  <si>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</si>
  <si>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</si>
  <si>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</si>
  <si>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</si>
  <si>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</si>
  <si>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</si>
  <si>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</si>
  <si>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</si>
  <si>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</si>
  <si>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</si>
  <si>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</si>
  <si>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</si>
  <si>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</si>
  <si>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</si>
  <si>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</si>
  <si>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</si>
  <si>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</si>
  <si>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</si>
  <si>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</si>
  <si>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</si>
  <si>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</si>
  <si>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</si>
  <si>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</si>
  <si>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</si>
  <si>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</si>
  <si>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</si>
  <si>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</si>
  <si>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</si>
  <si>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</si>
  <si>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</si>
  <si>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</si>
  <si>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</si>
  <si>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</si>
  <si>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</si>
  <si>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</si>
  <si>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</si>
  <si>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</si>
  <si>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</si>
  <si>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</si>
  <si>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</si>
  <si>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</si>
  <si>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</si>
  <si>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</si>
  <si>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</si>
  <si>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</si>
  <si>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</si>
  <si>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</si>
  <si>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</si>
  <si>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</si>
  <si>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</si>
  <si>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</si>
  <si>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</si>
  <si>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</si>
  <si>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</si>
  <si>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</si>
  <si>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</si>
  <si>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</si>
  <si>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</si>
  <si>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</si>
  <si>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</si>
  <si>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</si>
  <si>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</si>
  <si>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</si>
  <si>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</si>
  <si>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</si>
  <si>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</si>
  <si>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</si>
  <si>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</si>
  <si>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</si>
  <si>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</si>
  <si>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</si>
  <si>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</si>
  <si>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</si>
  <si>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</si>
  <si>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</si>
  <si>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</si>
  <si>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</si>
  <si>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</si>
  <si>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</si>
  <si>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</si>
  <si>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</si>
  <si>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</si>
  <si>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</si>
  <si>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</si>
  <si>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</si>
  <si>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</si>
  <si>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</si>
  <si>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</si>
  <si>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</si>
  <si>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</si>
  <si>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</si>
  <si>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</si>
  <si>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</si>
  <si>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</si>
  <si>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</si>
  <si>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</si>
  <si>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</si>
  <si>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</si>
  <si>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</si>
  <si>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</si>
  <si>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</si>
  <si>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</si>
  <si>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</si>
  <si>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</si>
  <si>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</si>
  <si>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</si>
  <si>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</si>
  <si>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</si>
  <si>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</si>
  <si>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</si>
  <si>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</si>
  <si>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</si>
  <si>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</si>
  <si>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</si>
  <si>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</si>
  <si>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</si>
  <si>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</si>
  <si>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</si>
  <si>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</si>
  <si>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</si>
  <si>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</si>
  <si>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</si>
  <si>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</si>
  <si>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</si>
  <si>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</si>
  <si>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</si>
  <si>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</si>
  <si>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</si>
  <si>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</si>
  <si>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</si>
  <si>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</si>
  <si>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</si>
  <si>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</si>
  <si>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</si>
  <si>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</si>
  <si>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</si>
  <si>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</si>
  <si>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</si>
  <si>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</si>
  <si>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</si>
  <si>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</si>
  <si>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</si>
  <si>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</si>
  <si>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</si>
  <si>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</si>
  <si>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</si>
  <si>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</si>
  <si>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</si>
  <si>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</si>
  <si>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</si>
  <si>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</si>
  <si>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</si>
  <si>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</si>
  <si>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</si>
  <si>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</si>
  <si>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</si>
  <si>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</si>
  <si>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</si>
  <si>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</si>
  <si>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</si>
  <si>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</si>
  <si>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</si>
  <si>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</si>
  <si>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</si>
  <si>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</si>
  <si>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</si>
  <si>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</si>
  <si>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</si>
  <si>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</si>
  <si>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</si>
  <si>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</si>
  <si>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</si>
  <si>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</si>
  <si>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</si>
  <si>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</si>
  <si>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</si>
  <si>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</si>
  <si>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</si>
  <si>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</si>
  <si>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</si>
  <si>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</si>
  <si>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</si>
  <si>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</si>
  <si>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</si>
  <si>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</si>
  <si>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</si>
  <si>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</si>
  <si>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</si>
  <si>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</si>
  <si>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</si>
  <si>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</si>
  <si>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</si>
  <si>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</si>
  <si>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</si>
  <si>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</si>
  <si>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</si>
  <si>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</si>
  <si>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</si>
  <si>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</si>
  <si>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</si>
  <si>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</si>
  <si>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</si>
  <si>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</si>
  <si>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</si>
  <si>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</si>
  <si>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</si>
  <si>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</si>
  <si>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</si>
  <si>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</si>
  <si>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</si>
  <si>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</si>
  <si>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</si>
  <si>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</si>
  <si>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</si>
  <si>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</si>
  <si>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</si>
  <si>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</si>
  <si>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</si>
  <si>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</si>
  <si>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</si>
  <si>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</si>
  <si>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</si>
  <si>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</si>
  <si>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</si>
  <si>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</si>
  <si>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</si>
  <si>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</si>
  <si>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</si>
  <si>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</si>
  <si>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</si>
  <si>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</si>
  <si>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</si>
  <si>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</si>
  <si>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</si>
  <si>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</si>
  <si>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</si>
  <si>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</si>
  <si>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</si>
  <si>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</si>
  <si>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</si>
  <si>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</si>
  <si>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</si>
  <si>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</si>
  <si>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</si>
  <si>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</si>
  <si>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</si>
  <si>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</si>
  <si>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</si>
  <si>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</si>
  <si>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</si>
  <si>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</si>
  <si>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</si>
  <si>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</si>
  <si>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</si>
  <si>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</si>
  <si>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</si>
  <si>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</si>
  <si>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</si>
  <si>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</si>
  <si>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</si>
  <si>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</si>
  <si>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</si>
  <si>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</si>
  <si>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</si>
  <si>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</si>
  <si>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</si>
  <si>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</si>
  <si>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</si>
  <si>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</si>
  <si>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</si>
  <si>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</si>
  <si>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</si>
  <si>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</si>
  <si>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</si>
  <si>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</si>
  <si>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</si>
  <si>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</si>
  <si>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</si>
  <si>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</si>
  <si>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</si>
  <si>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</si>
  <si>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</si>
  <si>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</si>
  <si>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</si>
  <si>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</si>
  <si>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</si>
  <si>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</si>
  <si>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</si>
  <si>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</si>
  <si>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</si>
  <si>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</si>
  <si>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</si>
  <si>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</si>
  <si>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</si>
  <si>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</si>
  <si>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</si>
  <si>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</si>
  <si>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</si>
  <si>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</si>
  <si>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</si>
  <si>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</si>
  <si>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</si>
  <si>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</si>
  <si>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</si>
  <si>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</si>
  <si>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</si>
  <si>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</si>
  <si>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</si>
  <si>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</si>
  <si>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</si>
  <si>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</si>
  <si>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</si>
  <si>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</si>
  <si>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</si>
  <si>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</si>
  <si>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</si>
  <si>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</si>
  <si>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</si>
  <si>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</si>
  <si>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</si>
  <si>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</si>
  <si>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</si>
  <si>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</si>
  <si>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</si>
  <si>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</si>
  <si>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</si>
  <si>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</si>
  <si>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</si>
  <si>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</si>
  <si>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</si>
  <si>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</si>
  <si>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</si>
  <si>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</si>
  <si>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</si>
  <si>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</si>
  <si>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</si>
  <si>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</si>
  <si>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</si>
  <si>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</si>
  <si>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</si>
  <si>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</si>
  <si>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</si>
  <si>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</si>
  <si>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</si>
  <si>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</si>
  <si>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</si>
  <si>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</si>
  <si>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</si>
  <si>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</si>
  <si>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</si>
  <si>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</si>
  <si>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</si>
  <si>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</si>
  <si>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</si>
  <si>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</si>
  <si>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</si>
  <si>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</si>
  <si>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</si>
  <si>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</si>
  <si>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</si>
  <si>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</si>
  <si>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</si>
  <si>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</si>
  <si>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</si>
  <si>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</si>
  <si>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</si>
  <si>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</si>
  <si>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</si>
  <si>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</si>
  <si>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</si>
  <si>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</si>
  <si>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</si>
  <si>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</si>
  <si>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</si>
  <si>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</si>
  <si>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</si>
  <si>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</si>
  <si>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</si>
  <si>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</si>
  <si>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</si>
  <si>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</si>
  <si>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</si>
  <si>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</si>
  <si>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</si>
  <si>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</si>
  <si>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</si>
  <si>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</si>
  <si>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</si>
  <si>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</si>
  <si>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</si>
  <si>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</si>
  <si>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</si>
  <si>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</si>
  <si>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</si>
  <si>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</si>
  <si>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</si>
  <si>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</si>
  <si>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</si>
  <si>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</si>
  <si>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</si>
  <si>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</si>
  <si>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</si>
  <si>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</si>
  <si>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</si>
  <si>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</si>
  <si>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</si>
  <si>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</si>
  <si>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</si>
  <si>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</si>
  <si>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</si>
  <si>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</si>
  <si>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</si>
  <si>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</si>
  <si>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</si>
  <si>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</si>
  <si>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</si>
  <si>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</si>
  <si>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</si>
  <si>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</si>
  <si>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</si>
  <si>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</si>
  <si>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</si>
  <si>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</si>
  <si>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</si>
  <si>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</si>
  <si>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</si>
  <si>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</si>
  <si>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</si>
  <si>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</si>
  <si>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</si>
  <si>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</si>
  <si>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</si>
  <si>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</si>
  <si>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</si>
  <si>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</si>
  <si>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</si>
  <si>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</si>
  <si>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</si>
  <si>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</si>
  <si>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</si>
  <si>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</si>
  <si>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</si>
  <si>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</si>
  <si>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</si>
  <si>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</si>
  <si>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</si>
  <si>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</si>
  <si>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</si>
  <si>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</si>
  <si>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</si>
  <si>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</si>
  <si>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</si>
  <si>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</si>
  <si>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</si>
  <si>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</si>
  <si>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</si>
  <si>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</si>
  <si>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</si>
  <si>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</si>
  <si>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</si>
  <si>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</si>
  <si>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</si>
  <si>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</si>
  <si>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</si>
  <si>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</si>
  <si>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</si>
  <si>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</si>
  <si>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</si>
  <si>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</si>
  <si>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</si>
  <si>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</si>
  <si>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</si>
  <si>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</si>
  <si>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</si>
  <si>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</si>
  <si>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</si>
  <si>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</si>
  <si>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</si>
  <si>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</si>
  <si>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</si>
  <si>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</si>
  <si>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</si>
  <si>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</si>
  <si>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</si>
  <si>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</si>
  <si>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</si>
  <si>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</si>
  <si>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</si>
  <si>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</si>
  <si>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</si>
  <si>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</si>
  <si>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</si>
  <si>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</si>
  <si>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</si>
  <si>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</si>
  <si>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</si>
  <si>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</si>
  <si>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</si>
  <si>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</si>
  <si>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</si>
  <si>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</si>
  <si>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</si>
  <si>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</si>
  <si>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</si>
  <si>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</si>
  <si>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</si>
  <si>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</si>
  <si>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</si>
  <si>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</si>
  <si>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</si>
  <si>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</si>
  <si>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</si>
  <si>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</si>
  <si>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</si>
  <si>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</si>
  <si>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</si>
  <si>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</si>
  <si>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</si>
  <si>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</si>
  <si>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</si>
  <si>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</si>
  <si>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</si>
  <si>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</si>
  <si>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</si>
  <si>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</si>
  <si>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</si>
  <si>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</si>
  <si>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</si>
  <si>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</si>
  <si>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</si>
  <si>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</si>
  <si>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</si>
  <si>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</si>
  <si>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</si>
  <si>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</si>
  <si>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</si>
  <si>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</si>
  <si>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</si>
  <si>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</si>
  <si>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</si>
  <si>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</si>
  <si>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</si>
  <si>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</si>
  <si>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</si>
  <si>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</si>
  <si>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</si>
  <si>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</si>
  <si>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</si>
  <si>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</si>
  <si>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</si>
  <si>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</si>
  <si>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</si>
  <si>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</si>
  <si>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</si>
  <si>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</si>
  <si>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</si>
  <si>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</si>
  <si>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</si>
  <si>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</si>
  <si>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</si>
  <si>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</si>
  <si>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</si>
  <si>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</si>
  <si>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</si>
  <si>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</si>
  <si>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</si>
  <si>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</si>
  <si>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</si>
  <si>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</si>
  <si>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</si>
  <si>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</si>
  <si>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</si>
  <si>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</si>
  <si>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</si>
  <si>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</si>
  <si>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</si>
  <si>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</si>
  <si>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</si>
  <si>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</si>
  <si>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</si>
  <si>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</si>
  <si>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</si>
  <si>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</si>
  <si>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</si>
  <si>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</si>
  <si>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</si>
  <si>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</si>
  <si>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</si>
  <si>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</si>
  <si>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</si>
  <si>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</si>
  <si>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</si>
  <si>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</si>
  <si>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</si>
  <si>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</si>
  <si>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</si>
  <si>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</si>
  <si>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</si>
  <si>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</si>
  <si>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</si>
  <si>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</si>
  <si>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</si>
  <si>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</si>
  <si>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</si>
  <si>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</si>
  <si>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</si>
  <si>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</si>
  <si>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</si>
  <si>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</si>
  <si>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</si>
  <si>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</si>
  <si>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</si>
  <si>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</si>
  <si>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</si>
  <si>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</si>
  <si>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</si>
  <si>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</si>
  <si>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</si>
  <si>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</si>
  <si>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</si>
  <si>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</si>
  <si>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</si>
  <si>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</si>
  <si>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</si>
  <si>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</si>
  <si>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</si>
  <si>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</si>
  <si>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</si>
  <si>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</si>
  <si>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</si>
  <si>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</si>
  <si>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</si>
  <si>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</si>
  <si>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</si>
  <si>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</si>
  <si>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</si>
  <si>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</si>
  <si>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</si>
  <si>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</si>
  <si>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</si>
  <si>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</si>
  <si>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</si>
  <si>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</si>
  <si>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</si>
  <si>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</si>
  <si>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</si>
  <si>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</si>
  <si>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</si>
  <si>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</si>
  <si>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</si>
  <si>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</si>
  <si>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</si>
  <si>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</si>
  <si>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</si>
  <si>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</si>
  <si>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</si>
  <si>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</si>
  <si>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</si>
  <si>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</si>
  <si>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</si>
  <si>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</si>
  <si>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</si>
  <si>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</si>
  <si>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</si>
  <si>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</si>
  <si>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</si>
  <si>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</si>
  <si>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</si>
  <si>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</si>
  <si>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</si>
  <si>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</si>
  <si>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</si>
  <si>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</si>
  <si>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</si>
  <si>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</si>
  <si>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</si>
  <si>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</si>
  <si>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</si>
  <si>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</si>
  <si>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</si>
  <si>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</si>
  <si>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</si>
  <si>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</si>
  <si>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</si>
  <si>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</si>
  <si>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</si>
  <si>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</si>
  <si>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</si>
  <si>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</si>
  <si>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</si>
  <si>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</si>
  <si>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</si>
  <si>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</si>
  <si>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</si>
  <si>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</si>
  <si>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</si>
  <si>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</si>
  <si>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</si>
  <si>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</si>
  <si>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</si>
  <si>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</si>
  <si>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</si>
  <si>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</si>
  <si>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</si>
  <si>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</si>
  <si>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</si>
  <si>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</si>
  <si>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</si>
  <si>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</si>
  <si>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</si>
  <si>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</si>
  <si>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</si>
  <si>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</si>
  <si>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</si>
  <si>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</si>
  <si>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</si>
  <si>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</si>
  <si>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</si>
  <si>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</si>
  <si>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</si>
  <si>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</si>
  <si>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</si>
  <si>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</si>
  <si>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</si>
  <si>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</si>
  <si>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</si>
  <si>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</si>
  <si>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</si>
  <si>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</si>
  <si>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</si>
  <si>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</si>
  <si>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</si>
  <si>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</si>
  <si>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</si>
  <si>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</si>
  <si>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</si>
  <si>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</si>
  <si>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</si>
  <si>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</si>
  <si>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</si>
  <si>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</si>
  <si>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</si>
  <si>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</si>
  <si>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</si>
  <si>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</si>
  <si>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</si>
  <si>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</si>
  <si>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</si>
  <si>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</si>
  <si>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</si>
  <si>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</si>
  <si>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</si>
  <si>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</si>
  <si>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</si>
  <si>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</si>
  <si>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</si>
  <si>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</si>
  <si>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</si>
  <si>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</si>
  <si>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</si>
  <si>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</si>
  <si>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</si>
  <si>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</si>
  <si>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</si>
  <si>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</si>
  <si>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</si>
  <si>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</si>
  <si>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</si>
  <si>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</si>
  <si>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</si>
  <si>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</si>
  <si>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</si>
  <si>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</si>
  <si>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</si>
  <si>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</si>
  <si>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</si>
  <si>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</si>
  <si>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</si>
  <si>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</si>
  <si>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</si>
  <si>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</si>
  <si>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</si>
  <si>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</si>
  <si>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</si>
  <si>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</si>
  <si>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</si>
  <si>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</si>
  <si>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</si>
  <si>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</si>
  <si>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</si>
  <si>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</si>
  <si>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</si>
  <si>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</si>
  <si>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</si>
  <si>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</si>
  <si>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</si>
  <si>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</si>
  <si>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</si>
  <si>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</si>
  <si>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</si>
  <si>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</si>
  <si>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</si>
  <si>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</si>
  <si>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</si>
  <si>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</si>
  <si>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</si>
  <si>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</si>
  <si>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</si>
  <si>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</si>
  <si>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</si>
  <si>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</si>
  <si>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</si>
  <si>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</si>
  <si>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</si>
  <si>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</si>
  <si>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</si>
  <si>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</si>
  <si>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</si>
  <si>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</si>
  <si>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</si>
  <si>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</si>
  <si>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</si>
  <si>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</si>
  <si>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</si>
  <si>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</si>
  <si>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</si>
  <si>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</si>
  <si>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</si>
  <si>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</si>
  <si>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</si>
  <si>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</si>
  <si>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</si>
  <si>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</si>
  <si>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</si>
  <si>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</si>
  <si>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</si>
  <si>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</si>
  <si>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</si>
  <si>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</si>
  <si>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</si>
  <si>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</si>
  <si>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</si>
  <si>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</si>
  <si>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</si>
  <si>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</si>
  <si>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</si>
  <si>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</si>
  <si>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</si>
  <si>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</si>
  <si>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</si>
  <si>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</si>
  <si>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</si>
  <si>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</si>
  <si>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</si>
  <si>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</si>
  <si>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</si>
  <si>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</si>
  <si>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</si>
  <si>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</si>
  <si>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</si>
  <si>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</si>
  <si>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</si>
  <si>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</si>
  <si>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</si>
  <si>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</si>
  <si>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</si>
  <si>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</si>
  <si>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</si>
  <si>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</si>
  <si>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</si>
  <si>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</si>
  <si>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</si>
  <si>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</si>
  <si>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</si>
  <si>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</si>
  <si>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</si>
  <si>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</si>
  <si>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</si>
  <si>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</si>
  <si>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</si>
  <si>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</si>
  <si>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</si>
  <si>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</si>
  <si>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</si>
  <si>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</si>
  <si>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</si>
  <si>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</si>
  <si>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</si>
  <si>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</si>
  <si>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</si>
  <si>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</si>
  <si>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</si>
  <si>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</si>
  <si>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</si>
  <si>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</si>
  <si>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</si>
  <si>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</si>
  <si>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</si>
  <si>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</si>
  <si>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</si>
  <si>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</si>
  <si>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</si>
  <si>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</si>
  <si>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</si>
  <si>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</si>
  <si>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</si>
  <si>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</si>
  <si>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</si>
  <si>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</si>
  <si>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</si>
  <si>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</si>
  <si>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</si>
  <si>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</si>
  <si>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</si>
  <si>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</si>
  <si>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</si>
  <si>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</si>
  <si>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</si>
  <si>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</si>
  <si>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</si>
  <si>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</si>
  <si>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</si>
  <si>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</si>
  <si>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</si>
  <si>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</si>
  <si>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</si>
  <si>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</si>
  <si>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</si>
  <si>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</si>
  <si>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</si>
  <si>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</si>
  <si>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</si>
  <si>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</si>
  <si>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</si>
  <si>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</si>
  <si>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</si>
  <si>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</si>
  <si>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</si>
  <si>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</si>
  <si>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</si>
  <si>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</si>
  <si>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</si>
  <si>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</si>
  <si>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</si>
  <si>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</si>
  <si>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</si>
  <si>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</si>
  <si>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</si>
  <si>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</si>
  <si>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</si>
  <si>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</si>
  <si>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</si>
  <si>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</si>
  <si>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</si>
  <si>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</si>
  <si>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</si>
  <si>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</si>
  <si>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</si>
  <si>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</si>
  <si>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</si>
  <si>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</si>
  <si>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</si>
  <si>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</si>
  <si>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</si>
  <si>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</si>
  <si>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</si>
  <si>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</si>
  <si>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</si>
  <si>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</si>
  <si>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</si>
  <si>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</si>
  <si>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</si>
  <si>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</si>
  <si>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</si>
  <si>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</si>
  <si>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</si>
  <si>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</si>
  <si>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</si>
  <si>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</si>
  <si>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</si>
  <si>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</si>
  <si>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</si>
  <si>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</si>
  <si>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</si>
  <si>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</si>
  <si>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</si>
  <si>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</si>
  <si>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</si>
  <si>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</si>
  <si>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</si>
  <si>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</si>
  <si>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</si>
  <si>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</si>
  <si>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</si>
  <si>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</si>
  <si>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</si>
  <si>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</si>
  <si>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</si>
  <si>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</si>
  <si>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</si>
  <si>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</si>
  <si>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</si>
  <si>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</si>
  <si>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</si>
  <si>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</si>
  <si>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</si>
  <si>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</si>
  <si>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</si>
  <si>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</si>
  <si>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</si>
  <si>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</si>
  <si>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</si>
  <si>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</si>
  <si>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</si>
  <si>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</si>
  <si>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</si>
  <si>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</si>
  <si>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</si>
  <si>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</si>
  <si>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</si>
  <si>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</si>
  <si>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</si>
  <si>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</si>
  <si>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</si>
  <si>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</si>
  <si>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</si>
  <si>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</si>
  <si>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</si>
  <si>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</si>
  <si>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</si>
  <si>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</si>
  <si>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</si>
  <si>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</si>
  <si>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</si>
  <si>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</si>
  <si>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</si>
  <si>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</si>
  <si>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</si>
  <si>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</si>
  <si>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</si>
  <si>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</si>
  <si>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</si>
  <si>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</si>
  <si>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</si>
  <si>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</si>
  <si>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</si>
  <si>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</si>
  <si>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</si>
  <si>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</si>
  <si>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</si>
  <si>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</si>
  <si>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</si>
  <si>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</si>
  <si>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</si>
  <si>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</si>
  <si>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</si>
  <si>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</si>
  <si>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</si>
  <si>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</si>
  <si>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</si>
  <si>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</si>
  <si>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</si>
  <si>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</si>
  <si>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</si>
  <si>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</si>
  <si>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</si>
  <si>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</si>
  <si>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</si>
  <si>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</si>
  <si>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</si>
  <si>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</si>
  <si>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</si>
  <si>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</si>
  <si>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</si>
  <si>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</si>
  <si>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</si>
  <si>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</si>
  <si>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</si>
  <si>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</si>
  <si>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</si>
  <si>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</si>
  <si>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</si>
  <si>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</si>
  <si>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</si>
  <si>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</si>
  <si>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</si>
  <si>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</si>
  <si>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</si>
  <si>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</si>
  <si>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</si>
  <si>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</si>
  <si>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</si>
  <si>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</si>
  <si>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</si>
  <si>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</si>
  <si>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</si>
  <si>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</si>
  <si>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</si>
  <si>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</si>
  <si>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</si>
  <si>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</si>
  <si>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</si>
  <si>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</si>
  <si>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</si>
  <si>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</si>
  <si>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</si>
  <si>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</si>
  <si>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</si>
  <si>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</si>
  <si>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</si>
  <si>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</si>
  <si>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</si>
  <si>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</si>
  <si>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</si>
  <si>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</si>
  <si>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</si>
  <si>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</si>
  <si>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</si>
  <si>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</si>
  <si>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</si>
  <si>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</si>
  <si>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</si>
  <si>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</si>
  <si>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</si>
  <si>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</si>
  <si>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</si>
  <si>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</si>
  <si>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</si>
  <si>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</si>
  <si>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</si>
  <si>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</si>
  <si>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</si>
  <si>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</si>
  <si>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</si>
  <si>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</si>
  <si>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</si>
  <si>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</si>
  <si>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</si>
  <si>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</si>
  <si>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</si>
  <si>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</si>
  <si>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</si>
  <si>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</si>
  <si>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</si>
  <si>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</si>
  <si>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</si>
  <si>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</si>
  <si>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</si>
  <si>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</si>
  <si>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</si>
  <si>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</si>
  <si>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</si>
  <si>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</si>
  <si>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</si>
  <si>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</si>
  <si>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</si>
  <si>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</si>
  <si>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</si>
  <si>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</si>
  <si>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</si>
  <si>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</si>
  <si>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</si>
  <si>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</si>
  <si>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</si>
  <si>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</si>
  <si>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</si>
  <si>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</si>
  <si>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</si>
  <si>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</si>
  <si>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</si>
  <si>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</si>
  <si>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</si>
  <si>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</si>
  <si>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</si>
  <si>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</si>
  <si>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</si>
  <si>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</si>
  <si>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</si>
  <si>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</si>
  <si>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</si>
  <si>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</si>
  <si>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</si>
  <si>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</si>
  <si>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</si>
  <si>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</si>
  <si>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</si>
  <si>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</si>
  <si>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</si>
  <si>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</si>
  <si>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</si>
  <si>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</si>
  <si>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</si>
  <si>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</si>
  <si>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</si>
  <si>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</si>
  <si>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</si>
  <si>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</si>
  <si>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</si>
  <si>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</si>
  <si>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</si>
  <si>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</si>
  <si>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</si>
  <si>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</si>
  <si>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</si>
  <si>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</si>
  <si>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</si>
  <si>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</si>
  <si>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</si>
  <si>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</si>
  <si>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</si>
  <si>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</si>
  <si>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</si>
  <si>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</si>
  <si>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</si>
  <si>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</si>
  <si>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</si>
  <si>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</si>
  <si>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</si>
  <si>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</si>
  <si>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</si>
  <si>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</si>
  <si>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</si>
  <si>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</si>
  <si>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</si>
  <si>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</si>
  <si>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</si>
  <si>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</si>
  <si>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</si>
  <si>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</si>
  <si>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</si>
  <si>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</si>
  <si>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</si>
  <si>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</si>
  <si>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</si>
  <si>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</si>
  <si>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</si>
  <si>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</si>
  <si>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</si>
  <si>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</si>
  <si>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</si>
  <si>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</si>
  <si>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</si>
  <si>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</si>
  <si>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</si>
  <si>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</si>
  <si>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</si>
  <si>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</si>
  <si>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</si>
  <si>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</si>
  <si>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</si>
  <si>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</si>
  <si>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</si>
  <si>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</si>
  <si>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</si>
  <si>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</si>
  <si>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</si>
  <si>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</si>
  <si>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</si>
  <si>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</si>
  <si>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</si>
  <si>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</si>
  <si>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</si>
  <si>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</si>
  <si>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</si>
  <si>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</si>
  <si>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</si>
  <si>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</si>
  <si>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</si>
  <si>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</si>
  <si>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</si>
  <si>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</si>
  <si>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</si>
  <si>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</si>
  <si>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</si>
  <si>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</si>
  <si>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</si>
  <si>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</si>
  <si>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</si>
  <si>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</si>
  <si>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</si>
  <si>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</si>
  <si>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</si>
  <si>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</si>
  <si>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</si>
  <si>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</si>
  <si>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</si>
  <si>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</si>
  <si>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</si>
  <si>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</si>
  <si>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</si>
  <si>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</si>
  <si>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</si>
  <si>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</si>
  <si>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</si>
  <si>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</si>
  <si>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</si>
  <si>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</si>
  <si>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</si>
  <si>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</si>
  <si>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</si>
  <si>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</si>
  <si>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</si>
  <si>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</si>
  <si>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</si>
  <si>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</si>
  <si>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</si>
  <si>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</si>
  <si>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</si>
  <si>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</si>
  <si>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</si>
  <si>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</si>
  <si>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</si>
  <si>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</si>
  <si>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</si>
  <si>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</si>
  <si>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</si>
  <si>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</si>
  <si>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</si>
  <si>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</si>
  <si>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</si>
  <si>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</si>
  <si>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</si>
  <si>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</si>
  <si>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</si>
  <si>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</si>
  <si>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</si>
  <si>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</si>
  <si>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</si>
  <si>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</si>
  <si>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</si>
  <si>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</si>
  <si>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</si>
  <si>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</si>
  <si>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</si>
  <si>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</si>
  <si>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</si>
  <si>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</si>
  <si>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</si>
  <si>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</si>
  <si>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</si>
  <si>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</si>
  <si>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</si>
  <si>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</si>
  <si>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</si>
  <si>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</si>
  <si>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</si>
  <si>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</si>
  <si>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</si>
  <si>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</si>
  <si>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</si>
  <si>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</si>
  <si>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</si>
  <si>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</si>
  <si>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</si>
  <si>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</si>
  <si>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</si>
  <si>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</si>
  <si>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</si>
  <si>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</si>
  <si>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</si>
  <si>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</si>
  <si>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</si>
  <si>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</si>
  <si>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</si>
  <si>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</si>
  <si>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</si>
  <si>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</si>
  <si>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</si>
  <si>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</si>
  <si>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</si>
  <si>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</si>
  <si>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</si>
  <si>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</si>
  <si>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</si>
  <si>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</si>
  <si>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</si>
  <si>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</si>
  <si>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</si>
  <si>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</si>
  <si>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</si>
  <si>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</si>
  <si>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</si>
  <si>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</si>
  <si>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</si>
  <si>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</si>
  <si>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</si>
  <si>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</si>
  <si>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</si>
  <si>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</si>
  <si>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</si>
  <si>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</si>
  <si>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</si>
  <si>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</si>
  <si>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</si>
  <si>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</si>
  <si>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</si>
  <si>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</si>
  <si>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</si>
  <si>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</si>
  <si>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</si>
  <si>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</si>
  <si>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</si>
  <si>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</si>
  <si>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</si>
  <si>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</si>
  <si>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</si>
  <si>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</si>
  <si>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</si>
  <si>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</si>
  <si>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</si>
  <si>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</si>
  <si>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</si>
  <si>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</si>
  <si>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</si>
  <si>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</si>
  <si>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</si>
  <si>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</si>
  <si>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</si>
  <si>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</si>
  <si>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</si>
  <si>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</si>
  <si>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</si>
  <si>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</si>
  <si>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</si>
  <si>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</si>
  <si>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</si>
  <si>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</si>
  <si>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</si>
  <si>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</si>
  <si>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</si>
  <si>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</si>
  <si>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</si>
  <si>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</si>
  <si>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</si>
  <si>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</si>
  <si>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</si>
  <si>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</si>
  <si>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</si>
  <si>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</si>
  <si>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</si>
  <si>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</si>
  <si>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</si>
  <si>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</si>
  <si>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</si>
  <si>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</si>
  <si>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</si>
  <si>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</si>
  <si>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</si>
  <si>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</si>
  <si>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</si>
  <si>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</si>
  <si>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</si>
  <si>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</si>
  <si>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</si>
  <si>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</si>
  <si>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</si>
  <si>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</si>
  <si>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</si>
  <si>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</si>
  <si>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</si>
  <si>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</si>
  <si>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</si>
  <si>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</si>
  <si>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</si>
  <si>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</si>
  <si>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</si>
  <si>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</si>
  <si>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</si>
  <si>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</si>
  <si>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</si>
  <si>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</si>
  <si>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</si>
  <si>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</si>
  <si>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</si>
  <si>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</si>
  <si>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</si>
  <si>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</si>
  <si>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</si>
  <si>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</si>
  <si>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</si>
  <si>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</si>
  <si>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</si>
  <si>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</si>
  <si>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</si>
  <si>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</si>
  <si>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</si>
  <si>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</si>
  <si>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</si>
  <si>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</si>
  <si>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</si>
  <si>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</si>
  <si>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</si>
  <si>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</si>
  <si>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</si>
  <si>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</si>
  <si>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</si>
  <si>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</si>
  <si>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</si>
  <si>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</si>
  <si>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</si>
  <si>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</si>
  <si>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</si>
  <si>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</si>
  <si>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</si>
  <si>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</si>
  <si>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</si>
  <si>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</si>
  <si>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</si>
  <si>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</si>
  <si>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</si>
  <si>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</si>
  <si>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</si>
  <si>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</si>
  <si>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</si>
  <si>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</si>
  <si>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</si>
  <si>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</si>
  <si>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</si>
  <si>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</si>
  <si>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</si>
  <si>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</si>
  <si>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</si>
  <si>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</si>
  <si>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</si>
  <si>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</si>
  <si>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</si>
  <si>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</si>
  <si>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</si>
  <si>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</si>
  <si>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</si>
  <si>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</si>
  <si>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</si>
  <si>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</si>
  <si>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</si>
  <si>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</si>
  <si>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</si>
  <si>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</si>
  <si>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</si>
  <si>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</si>
  <si>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</si>
  <si>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</si>
  <si>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</si>
  <si>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</si>
  <si>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</si>
  <si>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</si>
  <si>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</si>
  <si>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</si>
  <si>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</si>
  <si>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</si>
  <si>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</si>
  <si>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</si>
  <si>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</si>
  <si>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</si>
  <si>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</si>
  <si>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</si>
  <si>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</si>
  <si>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</si>
  <si>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</si>
  <si>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</si>
  <si>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</si>
  <si>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</si>
  <si>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</si>
  <si>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</si>
  <si>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</si>
  <si>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</si>
  <si>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</si>
  <si>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</si>
  <si>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</si>
  <si>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</si>
  <si>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</si>
  <si>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</si>
  <si>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</si>
  <si>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</si>
  <si>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</si>
  <si>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</si>
  <si>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</si>
  <si>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</si>
  <si>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</si>
  <si>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</si>
  <si>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</si>
  <si>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</si>
  <si>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</si>
  <si>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</si>
  <si>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</si>
  <si>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</si>
  <si>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</si>
  <si>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</si>
  <si>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</si>
  <si>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</si>
  <si>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</si>
  <si>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</si>
  <si>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</si>
  <si>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</si>
  <si>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</si>
  <si>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</si>
  <si>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</si>
  <si>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</si>
  <si>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</si>
  <si>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</si>
  <si>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</si>
  <si>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</si>
  <si>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</si>
  <si>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</si>
  <si>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</si>
  <si>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</si>
  <si>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</si>
  <si>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</si>
  <si>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</si>
  <si>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</si>
  <si>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</si>
  <si>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</si>
  <si>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</si>
  <si>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</si>
  <si>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</si>
  <si>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</si>
  <si>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</si>
  <si>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</si>
  <si>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</si>
  <si>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</si>
  <si>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</si>
  <si>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</si>
  <si>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</si>
  <si>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</si>
  <si>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</si>
  <si>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</si>
  <si>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</si>
  <si>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</si>
  <si>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</si>
  <si>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</si>
  <si>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</si>
  <si>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</si>
  <si>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</si>
  <si>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</si>
  <si>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</si>
  <si>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</si>
  <si>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</si>
  <si>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</si>
  <si>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</si>
  <si>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</si>
  <si>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</si>
  <si>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</si>
  <si>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</si>
  <si>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</si>
  <si>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</si>
  <si>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</si>
  <si>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</si>
  <si>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</si>
  <si>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</si>
  <si>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</si>
  <si>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</si>
  <si>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</si>
  <si>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</si>
  <si>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</si>
  <si>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</si>
  <si>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</si>
  <si>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</si>
  <si>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</si>
  <si>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</si>
  <si>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</si>
  <si>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</si>
  <si>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</si>
  <si>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</si>
  <si>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</si>
  <si>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</si>
  <si>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</si>
  <si>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</si>
  <si>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</si>
  <si>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</si>
  <si>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</si>
  <si>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</si>
  <si>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</si>
  <si>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</si>
  <si>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</si>
  <si>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</si>
  <si>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</si>
  <si>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</si>
  <si>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</si>
  <si>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</si>
  <si>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</si>
  <si>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</si>
  <si>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</si>
  <si>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</si>
  <si>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</si>
  <si>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</si>
  <si>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</si>
  <si>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</si>
  <si>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</si>
  <si>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</si>
  <si>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</si>
  <si>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</si>
  <si>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</si>
  <si>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</si>
  <si>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</si>
  <si>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</si>
  <si>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</si>
  <si>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</si>
  <si>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</si>
  <si>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</si>
  <si>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</si>
  <si>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</si>
  <si>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</si>
  <si>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</si>
  <si>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</si>
  <si>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</si>
  <si>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</si>
  <si>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</si>
  <si>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</si>
  <si>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</si>
  <si>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</si>
  <si>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</si>
  <si>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</si>
  <si>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</si>
  <si>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</si>
  <si>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</si>
  <si>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</si>
  <si>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</si>
  <si>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</si>
  <si>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</si>
  <si>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</si>
  <si>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</si>
  <si>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</si>
  <si>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</si>
  <si>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</si>
  <si>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</si>
  <si>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</si>
  <si>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</si>
  <si>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</si>
  <si>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</si>
  <si>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</si>
  <si>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</si>
  <si>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</si>
  <si>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</si>
  <si>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</si>
  <si>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</si>
  <si>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</si>
  <si>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</si>
  <si>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</si>
  <si>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</si>
  <si>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</si>
  <si>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</si>
  <si>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</si>
  <si>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</si>
  <si>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</si>
  <si>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</si>
  <si>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</si>
  <si>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</si>
  <si>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</si>
  <si>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</si>
  <si>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</si>
  <si>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</si>
  <si>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</si>
  <si>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</si>
  <si>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</si>
  <si>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</si>
  <si>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</si>
  <si>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</si>
  <si>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</si>
  <si>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</si>
  <si>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</si>
  <si>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</si>
  <si>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</si>
  <si>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</si>
  <si>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</si>
  <si>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</si>
  <si>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</si>
  <si>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</si>
  <si>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</si>
  <si>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</si>
  <si>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</si>
  <si>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</si>
  <si>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</si>
  <si>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</si>
  <si>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</si>
  <si>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</si>
  <si>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</si>
  <si>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</si>
  <si>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</si>
  <si>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</si>
  <si>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</si>
  <si>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</si>
  <si>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</si>
  <si>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</si>
  <si>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</si>
  <si>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</si>
  <si>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</si>
  <si>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</si>
  <si>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</si>
  <si>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</si>
  <si>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</si>
  <si>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</si>
  <si>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</si>
  <si>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</si>
  <si>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</si>
  <si>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</si>
  <si>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</si>
  <si>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</si>
  <si>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</si>
  <si>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</si>
  <si>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</si>
  <si>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</si>
  <si>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</si>
  <si>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</si>
  <si>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</si>
  <si>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</si>
  <si>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</si>
  <si>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</si>
  <si>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</si>
  <si>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</si>
  <si>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</si>
  <si>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</si>
  <si>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</si>
  <si>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</si>
  <si>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</si>
  <si>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</si>
  <si>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</si>
  <si>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</si>
  <si>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</si>
  <si>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</si>
  <si>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</si>
  <si>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</si>
  <si>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</si>
  <si>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</si>
  <si>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</si>
  <si>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</si>
  <si>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</si>
  <si>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</si>
  <si>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</si>
  <si>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</si>
  <si>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</si>
  <si>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</si>
  <si>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</si>
  <si>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</si>
  <si>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</si>
  <si>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</si>
  <si>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</si>
  <si>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</si>
  <si>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</si>
  <si>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</si>
  <si>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</si>
  <si>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</si>
  <si>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</si>
  <si>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</si>
  <si>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</si>
  <si>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</si>
  <si>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</si>
  <si>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</si>
  <si>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</si>
  <si>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</si>
  <si>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</si>
  <si>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</si>
  <si>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</si>
  <si>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</si>
  <si>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</si>
  <si>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</si>
  <si>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</si>
  <si>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</si>
  <si>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</si>
  <si>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</si>
  <si>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</si>
  <si>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</si>
  <si>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</si>
  <si>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</si>
  <si>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</si>
  <si>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</si>
  <si>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</si>
  <si>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</si>
  <si>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</si>
  <si>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</si>
  <si>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</si>
  <si>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</si>
  <si>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</si>
  <si>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</si>
  <si>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</si>
  <si>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</si>
  <si>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</si>
  <si>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</si>
  <si>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</si>
  <si>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</si>
  <si>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</si>
  <si>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</si>
  <si>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</si>
  <si>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</si>
  <si>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</si>
  <si>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</si>
  <si>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</si>
  <si>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</si>
  <si>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</si>
  <si>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</si>
  <si>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</si>
  <si>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</si>
  <si>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</si>
  <si>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</si>
  <si>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</si>
  <si>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</si>
  <si>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</si>
  <si>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</si>
  <si>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</si>
  <si>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</si>
  <si>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</si>
  <si>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</si>
  <si>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</si>
  <si>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</si>
  <si>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</si>
  <si>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</si>
  <si>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</si>
  <si>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</si>
  <si>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</si>
  <si>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</si>
  <si>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</si>
  <si>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</si>
  <si>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</si>
  <si>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</si>
  <si>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</si>
  <si>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</si>
  <si>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</si>
  <si>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</si>
  <si>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</si>
  <si>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</si>
  <si>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</si>
  <si>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</si>
  <si>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</si>
  <si>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</si>
  <si>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</si>
  <si>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</si>
  <si>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</si>
  <si>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</si>
  <si>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</si>
  <si>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</si>
  <si>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</si>
  <si>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</si>
  <si>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</si>
  <si>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</si>
  <si>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</si>
  <si>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</si>
  <si>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</si>
  <si>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</si>
  <si>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</si>
  <si>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</si>
  <si>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</si>
  <si>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</si>
  <si>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</si>
  <si>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</si>
  <si>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</si>
  <si>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</si>
  <si>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</si>
  <si>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</si>
  <si>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</si>
  <si>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</si>
  <si>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</si>
  <si>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</si>
  <si>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</si>
  <si>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</si>
  <si>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</si>
  <si>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</si>
  <si>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</si>
  <si>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</si>
  <si>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</si>
  <si>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</si>
  <si>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</si>
  <si>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</si>
  <si>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</si>
  <si>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</si>
  <si>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</si>
  <si>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</si>
  <si>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</si>
  <si>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</si>
  <si>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</si>
  <si>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</si>
  <si>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</si>
  <si>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</si>
  <si>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</si>
  <si>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</si>
  <si>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</si>
  <si>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</si>
  <si>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</si>
  <si>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</si>
  <si>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</si>
  <si>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</si>
  <si>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</si>
  <si>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</si>
  <si>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</si>
  <si>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</si>
  <si>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</si>
  <si>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</si>
  <si>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</si>
  <si>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</si>
  <si>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</si>
  <si>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</si>
  <si>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</si>
  <si>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</si>
  <si>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</si>
  <si>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</si>
  <si>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</si>
  <si>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</si>
  <si>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</si>
  <si>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</si>
  <si>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</si>
  <si>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</si>
  <si>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</si>
  <si>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</si>
  <si>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</si>
  <si>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</si>
  <si>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</si>
  <si>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</si>
  <si>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</si>
  <si>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</si>
  <si>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</si>
  <si>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</si>
  <si>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</si>
  <si>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</si>
  <si>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</si>
  <si>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</si>
  <si>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</si>
  <si>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</si>
  <si>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</si>
  <si>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</si>
  <si>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</si>
  <si>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</si>
  <si>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</si>
  <si>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</si>
  <si>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</si>
  <si>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</si>
  <si>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</si>
  <si>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</si>
  <si>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</si>
  <si>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</si>
  <si>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</si>
  <si>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</si>
  <si>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</si>
  <si>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</si>
  <si>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</si>
  <si>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</si>
  <si>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</si>
  <si>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</si>
  <si>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</si>
  <si>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</si>
  <si>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</si>
  <si>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</si>
  <si>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</si>
  <si>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</si>
  <si>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</si>
  <si>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</si>
  <si>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</si>
  <si>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</si>
  <si>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</si>
  <si>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</si>
  <si>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</si>
  <si>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</si>
  <si>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</si>
  <si>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</si>
  <si>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</si>
  <si>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</si>
  <si>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</si>
  <si>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</si>
  <si>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</si>
  <si>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</si>
  <si>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</si>
  <si>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</si>
  <si>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</si>
  <si>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</si>
  <si>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</si>
  <si>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</si>
  <si>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</si>
  <si>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</si>
  <si>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</si>
  <si>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</si>
  <si>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</si>
  <si>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</si>
  <si>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</si>
  <si>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</si>
  <si>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</si>
  <si>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</si>
  <si>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</si>
  <si>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</si>
  <si>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</si>
  <si>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</si>
  <si>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</si>
  <si>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</si>
  <si>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</si>
  <si>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</si>
  <si>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</si>
  <si>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</si>
  <si>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</si>
  <si>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</si>
  <si>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</si>
  <si>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</si>
  <si>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</si>
  <si>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</si>
  <si>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</si>
  <si>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</si>
  <si>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</si>
  <si>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</si>
  <si>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</si>
  <si>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</si>
  <si>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</si>
  <si>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</si>
  <si>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</si>
  <si>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</si>
  <si>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</si>
  <si>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</si>
  <si>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</si>
  <si>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</si>
  <si>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</si>
  <si>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</si>
  <si>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</si>
  <si>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</si>
  <si>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</si>
  <si>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</si>
  <si>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</si>
  <si>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</si>
  <si>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</si>
  <si>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</si>
  <si>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</si>
  <si>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</si>
  <si>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</si>
  <si>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</si>
  <si>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</si>
  <si>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</si>
  <si>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</si>
  <si>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</si>
  <si>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</si>
  <si>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</si>
  <si>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</si>
  <si>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</si>
  <si>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</si>
  <si>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</si>
  <si>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</si>
  <si>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</si>
  <si>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</si>
  <si>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</si>
  <si>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</si>
  <si>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</si>
  <si>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</si>
  <si>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</si>
  <si>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</si>
  <si>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</si>
  <si>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</si>
  <si>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</si>
  <si>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</si>
  <si>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</si>
  <si>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</si>
  <si>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</si>
  <si>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</si>
  <si>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</si>
  <si>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</si>
  <si>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</si>
  <si>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</si>
  <si>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</si>
  <si>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</si>
  <si>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</si>
  <si>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</si>
  <si>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</si>
  <si>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</si>
  <si>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</si>
  <si>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</si>
  <si>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</si>
  <si>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</si>
  <si>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</si>
  <si>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</si>
  <si>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</si>
  <si>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</si>
  <si>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</si>
  <si>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</si>
  <si>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</si>
  <si>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</si>
  <si>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</si>
  <si>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</si>
  <si>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</si>
  <si>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</si>
  <si>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</si>
  <si>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</si>
  <si>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</si>
  <si>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</si>
  <si>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</si>
  <si>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</si>
  <si>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</si>
  <si>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</si>
  <si>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</si>
  <si>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</si>
  <si>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</si>
  <si>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</si>
  <si>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</si>
  <si>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</si>
  <si>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</si>
  <si>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</si>
  <si>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</si>
  <si>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</si>
  <si>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</si>
  <si>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</si>
  <si>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</si>
  <si>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</si>
  <si>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</si>
  <si>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</si>
  <si>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</si>
  <si>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</si>
  <si>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</si>
  <si>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</si>
  <si>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</si>
  <si>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</si>
  <si>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</si>
  <si>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</si>
  <si>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</si>
  <si>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</si>
  <si>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</si>
  <si>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</si>
  <si>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</si>
  <si>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</si>
  <si>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</si>
  <si>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</si>
  <si>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</si>
  <si>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</si>
  <si>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</si>
  <si>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</si>
  <si>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</si>
  <si>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</si>
  <si>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</si>
  <si>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</si>
  <si>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</si>
  <si>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</si>
  <si>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</si>
  <si>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</si>
  <si>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</si>
  <si>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</si>
  <si>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</si>
  <si>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</si>
  <si>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</si>
  <si>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</si>
  <si>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</si>
  <si>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</si>
  <si>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</si>
  <si>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</si>
  <si>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</si>
  <si>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</si>
  <si>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</si>
  <si>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</si>
  <si>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</si>
  <si>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</si>
  <si>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</si>
  <si>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</si>
  <si>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</si>
  <si>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</si>
  <si>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</si>
  <si>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</si>
  <si>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</si>
  <si>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</si>
  <si>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</si>
  <si>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</si>
  <si>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</si>
  <si>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</si>
  <si>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</si>
  <si>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</si>
  <si>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</si>
  <si>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</si>
  <si>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</si>
  <si>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</si>
  <si>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</si>
  <si>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</si>
  <si>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</si>
  <si>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</si>
  <si>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</si>
  <si>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</si>
  <si>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</si>
  <si>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</si>
  <si>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</si>
  <si>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</si>
  <si>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</si>
  <si>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</si>
  <si>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</si>
  <si>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</si>
  <si>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</si>
  <si>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</si>
  <si>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</si>
  <si>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</si>
  <si>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</si>
  <si>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</si>
  <si>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</si>
  <si>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</si>
  <si>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</si>
  <si>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</si>
  <si>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</si>
  <si>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</si>
  <si>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</si>
  <si>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</si>
  <si>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</si>
  <si>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</si>
  <si>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</si>
  <si>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</si>
  <si>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</si>
  <si>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</si>
  <si>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</si>
  <si>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</si>
  <si>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</si>
  <si>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</si>
  <si>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</si>
  <si>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</si>
  <si>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</si>
  <si>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</si>
  <si>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</si>
  <si>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</si>
  <si>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</si>
  <si>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</si>
  <si>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</si>
  <si>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</si>
  <si>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</si>
  <si>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</si>
  <si>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</si>
  <si>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</si>
  <si>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</si>
  <si>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</si>
  <si>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</si>
  <si>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</si>
  <si>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</si>
  <si>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</si>
  <si>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</si>
  <si>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</si>
  <si>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</si>
  <si>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</si>
  <si>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</si>
  <si>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</si>
  <si>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</si>
  <si>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</si>
  <si>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</si>
  <si>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</si>
  <si>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</si>
  <si>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</si>
  <si>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</si>
  <si>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</si>
  <si>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</si>
  <si>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</si>
  <si>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</si>
  <si>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</si>
  <si>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</si>
  <si>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</si>
  <si>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</si>
  <si>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</si>
  <si>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</si>
  <si>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</si>
  <si>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</si>
  <si>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</si>
  <si>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</si>
  <si>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</si>
  <si>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</si>
  <si>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</si>
  <si>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</si>
  <si>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</si>
  <si>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</si>
  <si>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</si>
  <si>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</si>
  <si>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</si>
  <si>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</si>
  <si>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</si>
  <si>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</si>
  <si>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</si>
  <si>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</si>
  <si>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</si>
  <si>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</si>
  <si>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</si>
  <si>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</si>
  <si>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</si>
  <si>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</si>
  <si>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</si>
  <si>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</si>
  <si>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</si>
  <si>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</si>
  <si>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</si>
  <si>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</si>
  <si>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</si>
  <si>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</si>
  <si>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</si>
  <si>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</si>
  <si>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</si>
  <si>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</si>
  <si>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</si>
  <si>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</si>
  <si>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</si>
  <si>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</si>
  <si>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</si>
  <si>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</si>
  <si>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</si>
  <si>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</si>
  <si>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</si>
  <si>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</si>
  <si>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</si>
  <si>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</si>
  <si>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</si>
  <si>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</si>
  <si>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</si>
  <si>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</si>
  <si>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</si>
  <si>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</si>
  <si>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</si>
  <si>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</si>
  <si>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</si>
  <si>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</si>
  <si>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</si>
  <si>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</si>
  <si>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</si>
  <si>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</si>
  <si>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</si>
  <si>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</si>
  <si>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</si>
  <si>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</si>
  <si>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</si>
  <si>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</si>
  <si>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</si>
  <si>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</si>
  <si>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</si>
  <si>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</si>
  <si>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</si>
  <si>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</si>
  <si>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</si>
  <si>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</si>
  <si>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</si>
  <si>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</si>
  <si>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</si>
  <si>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</si>
  <si>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</si>
  <si>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</si>
  <si>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</si>
  <si>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</si>
  <si>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</si>
  <si>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</si>
  <si>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</si>
  <si>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</si>
  <si>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</si>
  <si>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</si>
  <si>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</si>
  <si>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</si>
  <si>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</si>
  <si>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</si>
  <si>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</si>
  <si>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</si>
  <si>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</si>
  <si>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</si>
  <si>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</si>
  <si>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</si>
  <si>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</si>
  <si>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</si>
  <si>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</si>
  <si>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</si>
  <si>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</si>
  <si>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</si>
  <si>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</si>
  <si>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</si>
  <si>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</si>
  <si>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</si>
  <si>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</si>
  <si>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</si>
  <si>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</si>
  <si>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</si>
  <si>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</si>
  <si>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</si>
  <si>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</si>
  <si>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</si>
  <si>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</si>
  <si>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</si>
  <si>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</si>
  <si>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</si>
  <si>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</si>
  <si>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</si>
  <si>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</si>
  <si>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</si>
  <si>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</si>
  <si>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</si>
  <si>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</si>
  <si>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</si>
  <si>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</si>
  <si>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</si>
  <si>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</si>
  <si>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</si>
  <si>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</si>
  <si>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</si>
  <si>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</si>
  <si>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</si>
  <si>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</si>
  <si>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</si>
  <si>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</si>
  <si>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</si>
  <si>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</si>
  <si>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</si>
  <si>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</si>
  <si>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</si>
  <si>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</si>
  <si>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</si>
  <si>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</si>
  <si>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</si>
  <si>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</si>
  <si>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</si>
  <si>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</si>
  <si>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</si>
  <si>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</si>
  <si>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</si>
  <si>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</si>
  <si>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</si>
  <si>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</si>
  <si>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</si>
  <si>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</si>
  <si>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</si>
  <si>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</si>
  <si>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</si>
  <si>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</si>
  <si>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</si>
  <si>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</si>
  <si>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</si>
  <si>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</si>
  <si>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</si>
  <si>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</si>
  <si>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</si>
  <si>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</si>
  <si>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</si>
  <si>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</si>
  <si>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</si>
  <si>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</si>
  <si>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</si>
  <si>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</si>
  <si>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</si>
  <si>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</si>
  <si>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</si>
  <si>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</si>
  <si>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</si>
  <si>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</si>
  <si>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</si>
  <si>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</si>
  <si>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</si>
  <si>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</si>
  <si>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</si>
  <si>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</si>
  <si>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</si>
  <si>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</si>
  <si>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</si>
  <si>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</si>
  <si>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</si>
  <si>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</si>
  <si>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</si>
  <si>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</si>
  <si>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</si>
  <si>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</si>
  <si>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</si>
  <si>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</si>
  <si>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</si>
  <si>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</si>
  <si>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</si>
  <si>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</si>
  <si>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</si>
  <si>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</si>
  <si>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</si>
  <si>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</si>
  <si>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</si>
  <si>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</si>
  <si>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</si>
  <si>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</si>
  <si>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</si>
  <si>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</si>
  <si>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</si>
  <si>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</si>
  <si>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</si>
  <si>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</si>
  <si>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</si>
  <si>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</si>
  <si>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</si>
  <si>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</si>
  <si>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</si>
  <si>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</si>
  <si>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</si>
  <si>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</si>
  <si>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</si>
  <si>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</si>
  <si>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</si>
  <si>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</si>
  <si>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</si>
  <si>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</si>
  <si>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</si>
  <si>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</si>
  <si>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</si>
  <si>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</si>
  <si>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</si>
  <si>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</si>
  <si>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</si>
  <si>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</si>
  <si>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</si>
  <si>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</si>
  <si>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</si>
  <si>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</si>
  <si>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</si>
  <si>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</si>
  <si>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</si>
  <si>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</si>
  <si>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</si>
  <si>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</si>
  <si>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</si>
  <si>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</si>
  <si>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</si>
  <si>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</si>
  <si>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</si>
  <si>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</si>
  <si>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</si>
  <si>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</si>
  <si>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</si>
  <si>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</si>
  <si>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</si>
  <si>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</si>
  <si>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</si>
  <si>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</si>
  <si>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</si>
  <si>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</si>
  <si>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</si>
  <si>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</si>
  <si>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</si>
  <si>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</si>
  <si>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</si>
  <si>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</si>
  <si>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</si>
  <si>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</si>
  <si>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</si>
  <si>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</si>
  <si>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</si>
  <si>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</si>
  <si>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</si>
  <si>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</si>
  <si>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</si>
  <si>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</si>
  <si>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</si>
  <si>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</si>
  <si>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</si>
  <si>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</si>
  <si>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</si>
  <si>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</si>
  <si>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</si>
  <si>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</si>
  <si>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</si>
  <si>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</si>
  <si>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</si>
  <si>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</si>
  <si>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</si>
  <si>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</si>
  <si>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</si>
  <si>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</si>
  <si>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</si>
  <si>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</si>
  <si>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</si>
  <si>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</si>
  <si>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</si>
  <si>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</si>
  <si>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</si>
  <si>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</si>
  <si>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</si>
  <si>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</si>
  <si>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</si>
  <si>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</si>
  <si>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</si>
  <si>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</si>
  <si>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</si>
  <si>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</si>
  <si>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</si>
  <si>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</si>
  <si>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</si>
  <si>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</si>
  <si>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</si>
  <si>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</si>
  <si>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</si>
  <si>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</si>
  <si>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</si>
  <si>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</si>
  <si>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</si>
  <si>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</si>
  <si>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</si>
  <si>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</si>
  <si>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</si>
  <si>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</si>
  <si>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</si>
  <si>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</si>
  <si>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</si>
  <si>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</si>
  <si>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</si>
  <si>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</si>
  <si>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</si>
  <si>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</si>
  <si>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</si>
  <si>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</si>
  <si>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</si>
  <si>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</si>
  <si>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</si>
  <si>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</si>
  <si>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</si>
  <si>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</si>
  <si>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</si>
  <si>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</si>
  <si>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</si>
  <si>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</si>
  <si>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</si>
  <si>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</si>
  <si>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</si>
  <si>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</si>
  <si>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</si>
  <si>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</si>
  <si>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</si>
  <si>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</si>
  <si>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</si>
  <si>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</si>
  <si>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</si>
  <si>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</si>
  <si>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</si>
  <si>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</si>
  <si>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</si>
  <si>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</si>
  <si>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</si>
  <si>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</si>
  <si>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</si>
  <si>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</si>
  <si>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</si>
  <si>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</si>
  <si>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</si>
  <si>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</si>
  <si>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</si>
  <si>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</si>
  <si>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</si>
  <si>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</si>
  <si>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</si>
  <si>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</si>
  <si>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</si>
  <si>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</si>
  <si>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</si>
  <si>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</si>
  <si>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</si>
  <si>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</si>
  <si>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</si>
  <si>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</si>
  <si>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</si>
  <si>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</si>
  <si>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</si>
  <si>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</si>
  <si>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</si>
  <si>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</si>
  <si>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</si>
  <si>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</si>
  <si>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</si>
  <si>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</si>
  <si>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</si>
  <si>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</si>
  <si>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</si>
  <si>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</si>
  <si>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</si>
  <si>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</si>
  <si>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</si>
  <si>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</si>
  <si>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</si>
  <si>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</si>
  <si>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</si>
  <si>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</si>
  <si>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</si>
  <si>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</si>
  <si>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</si>
  <si>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</si>
  <si>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</si>
  <si>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</si>
  <si>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</si>
  <si>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</si>
  <si>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</si>
  <si>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</si>
  <si>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</si>
  <si>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</si>
  <si>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</si>
  <si>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</si>
  <si>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</si>
  <si>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</si>
  <si>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</si>
  <si>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</si>
  <si>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</si>
  <si>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</si>
  <si>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</si>
  <si>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</si>
  <si>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</si>
  <si>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</si>
  <si>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</si>
  <si>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</si>
  <si>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</si>
  <si>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</si>
  <si>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</si>
  <si>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</si>
  <si>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</si>
  <si>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</si>
  <si>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</si>
  <si>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</si>
  <si>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</si>
  <si>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</si>
  <si>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</si>
  <si>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</si>
  <si>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</si>
  <si>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</si>
  <si>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</si>
  <si>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</si>
  <si>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</si>
  <si>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</si>
  <si>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</si>
  <si>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</si>
  <si>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</si>
  <si>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</si>
  <si>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</si>
  <si>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</si>
  <si>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</si>
  <si>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</si>
  <si>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</si>
  <si>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</si>
  <si>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</si>
  <si>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</si>
  <si>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</si>
  <si>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</si>
  <si>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</si>
  <si>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</si>
  <si>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</si>
  <si>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</si>
  <si>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</si>
  <si>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</si>
  <si>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</si>
  <si>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</si>
  <si>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</si>
  <si>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</si>
  <si>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</si>
  <si>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</si>
  <si>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</si>
  <si>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</si>
  <si>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</si>
  <si>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</si>
  <si>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</si>
  <si>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</si>
  <si>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</si>
  <si>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</si>
  <si>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</si>
  <si>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</si>
  <si>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</si>
  <si>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</si>
  <si>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</si>
  <si>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</si>
  <si>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</si>
  <si>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</si>
  <si>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</si>
  <si>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</si>
  <si>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</si>
  <si>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</si>
  <si>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</si>
  <si>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</si>
  <si>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</si>
  <si>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</si>
  <si>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</si>
  <si>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</si>
  <si>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</si>
  <si>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</si>
  <si>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</si>
  <si>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</si>
  <si>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</si>
  <si>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</si>
  <si>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</si>
  <si>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</si>
  <si>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</si>
  <si>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</si>
  <si>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</si>
  <si>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</si>
  <si>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</si>
  <si>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</si>
  <si>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</si>
  <si>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</si>
  <si>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</si>
  <si>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</si>
  <si>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</si>
  <si>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</si>
  <si>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</si>
  <si>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</si>
  <si>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</si>
  <si>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</si>
  <si>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</si>
  <si>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</si>
  <si>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</si>
  <si>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</si>
  <si>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</si>
  <si>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</si>
  <si>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</si>
  <si>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</si>
  <si>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</si>
  <si>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</si>
  <si>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</si>
  <si>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</si>
  <si>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</si>
  <si>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</si>
  <si>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</si>
  <si>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</si>
  <si>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</si>
  <si>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</si>
  <si>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</si>
  <si>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</si>
  <si>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</si>
  <si>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</si>
  <si>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</si>
  <si>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</si>
  <si>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</si>
  <si>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</si>
  <si>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</si>
  <si>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</si>
  <si>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</si>
  <si>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</si>
  <si>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</si>
  <si>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</si>
  <si>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</si>
  <si>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</si>
  <si>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</si>
  <si>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</si>
  <si>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</si>
  <si>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</si>
  <si>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</si>
  <si>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</si>
  <si>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</si>
  <si>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</si>
  <si>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</si>
  <si>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</si>
  <si>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</si>
  <si>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</si>
  <si>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</si>
  <si>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</si>
  <si>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</si>
  <si>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</si>
  <si>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</si>
  <si>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</si>
  <si>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</si>
  <si>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</si>
  <si>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</si>
  <si>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</si>
  <si>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</si>
  <si>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</si>
  <si>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</si>
  <si>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</si>
  <si>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</si>
  <si>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</si>
  <si>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</si>
  <si>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</si>
  <si>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</si>
  <si>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</si>
  <si>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</si>
  <si>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</si>
  <si>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</si>
  <si>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</si>
  <si>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</si>
  <si>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</si>
  <si>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</si>
  <si>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</si>
  <si>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</si>
  <si>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</si>
  <si>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</si>
  <si>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</si>
  <si>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</si>
  <si>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</si>
  <si>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</si>
  <si>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</si>
  <si>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</si>
  <si>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</si>
  <si>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</si>
  <si>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</si>
  <si>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</si>
  <si>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</si>
  <si>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</si>
  <si>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</si>
  <si>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</si>
  <si>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</si>
  <si>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</si>
  <si>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</si>
  <si>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</si>
  <si>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</si>
  <si>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</si>
  <si>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</si>
  <si>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</si>
  <si>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</si>
  <si>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</si>
  <si>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</si>
  <si>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</si>
  <si>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</si>
  <si>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</si>
  <si>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</si>
  <si>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</si>
  <si>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</si>
  <si>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</si>
  <si>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</si>
  <si>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</si>
  <si>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</si>
  <si>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</si>
  <si>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</si>
  <si>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</si>
  <si>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</si>
  <si>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</si>
  <si>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</si>
  <si>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</si>
  <si>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</si>
  <si>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</si>
  <si>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</si>
  <si>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</si>
  <si>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</si>
  <si>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</si>
  <si>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</si>
  <si>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</si>
  <si>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</si>
  <si>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</si>
  <si>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</si>
  <si>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</si>
  <si>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</si>
  <si>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</si>
  <si>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</si>
  <si>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</si>
  <si>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</si>
  <si>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</si>
  <si>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</si>
  <si>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</si>
  <si>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</si>
  <si>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</si>
  <si>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</si>
  <si>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</si>
  <si>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</si>
  <si>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</si>
  <si>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</si>
  <si>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</si>
  <si>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</si>
  <si>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</si>
  <si>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</si>
  <si>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</si>
  <si>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</si>
  <si>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</si>
  <si>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</si>
  <si>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</si>
  <si>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</si>
  <si>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</si>
  <si>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</si>
  <si>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</si>
  <si>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</si>
  <si>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</si>
  <si>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</si>
  <si>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</si>
  <si>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</si>
  <si>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</si>
  <si>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</si>
  <si>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</si>
  <si>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</si>
  <si>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</si>
  <si>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</si>
  <si>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</si>
  <si>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</si>
  <si>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</si>
  <si>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</si>
  <si>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</si>
  <si>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</si>
  <si>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</si>
  <si>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</si>
  <si>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</si>
  <si>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</si>
  <si>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</si>
  <si>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</si>
  <si>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</si>
  <si>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</si>
  <si>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</si>
  <si>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</si>
  <si>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</si>
  <si>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</si>
  <si>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</si>
  <si>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</si>
  <si>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</si>
  <si>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</si>
  <si>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</si>
  <si>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</si>
  <si>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</si>
  <si>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</si>
  <si>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</si>
  <si>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</si>
  <si>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</si>
  <si>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</si>
  <si>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</si>
  <si>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</si>
  <si>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</si>
  <si>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</si>
  <si>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</si>
  <si>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</si>
  <si>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</si>
  <si>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</si>
  <si>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</si>
  <si>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</si>
  <si>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</si>
  <si>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</si>
  <si>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</si>
  <si>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</si>
  <si>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</si>
  <si>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</si>
  <si>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</si>
  <si>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</si>
  <si>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</si>
  <si>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</si>
  <si>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</si>
  <si>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</si>
  <si>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</si>
  <si>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</si>
  <si>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</si>
  <si>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</si>
  <si>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</si>
  <si>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</si>
  <si>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</si>
  <si>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</si>
  <si>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</si>
  <si>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</si>
  <si>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</si>
  <si>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</si>
  <si>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</si>
  <si>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</si>
  <si>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</si>
  <si>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</si>
  <si>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</si>
  <si>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</si>
  <si>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</si>
  <si>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</si>
  <si>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</si>
  <si>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</si>
  <si>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</si>
  <si>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</si>
  <si>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</si>
  <si>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</si>
  <si>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</si>
  <si>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</si>
  <si>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</si>
  <si>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</si>
  <si>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</si>
  <si>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</si>
  <si>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</si>
  <si>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</si>
  <si>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</si>
  <si>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</si>
  <si>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</si>
  <si>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</si>
  <si>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</si>
  <si>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</si>
  <si>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</si>
  <si>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</si>
  <si>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</si>
  <si>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</si>
  <si>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</si>
  <si>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</si>
  <si>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</si>
  <si>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</si>
  <si>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</si>
  <si>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</si>
  <si>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</si>
  <si>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</si>
  <si>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</si>
  <si>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</si>
  <si>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</si>
  <si>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</si>
  <si>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</si>
  <si>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</si>
  <si>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</si>
  <si>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</si>
  <si>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</si>
  <si>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</si>
  <si>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</si>
  <si>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</si>
  <si>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</si>
  <si>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</si>
  <si>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</si>
  <si>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</si>
  <si>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</si>
  <si>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</si>
  <si>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</si>
  <si>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</si>
  <si>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</si>
  <si>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</si>
  <si>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</si>
  <si>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</si>
  <si>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</si>
  <si>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</si>
  <si>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</si>
  <si>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</si>
  <si>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</si>
  <si>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</si>
  <si>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</si>
  <si>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</si>
  <si>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</si>
  <si>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</si>
  <si>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</si>
  <si>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</si>
  <si>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</si>
  <si>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</si>
  <si>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</si>
  <si>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</si>
  <si>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</si>
  <si>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</si>
  <si>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</si>
  <si>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</si>
  <si>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</si>
  <si>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</si>
  <si>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</si>
  <si>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</si>
  <si>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</si>
  <si>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</si>
  <si>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</si>
  <si>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</si>
  <si>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</si>
  <si>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</si>
  <si>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</si>
  <si>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</si>
  <si>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</si>
  <si>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</si>
  <si>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</si>
  <si>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</si>
  <si>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</si>
  <si>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</si>
  <si>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</si>
  <si>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</si>
  <si>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</si>
  <si>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</si>
  <si>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</si>
  <si>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</si>
  <si>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</si>
  <si>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</si>
  <si>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</si>
  <si>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</si>
  <si>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</si>
  <si>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</si>
  <si>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</si>
  <si>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</si>
  <si>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</si>
  <si>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</si>
  <si>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</si>
  <si>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</si>
  <si>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</si>
  <si>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</si>
  <si>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</si>
  <si>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</si>
  <si>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</si>
  <si>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</si>
  <si>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</si>
  <si>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</si>
  <si>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</si>
  <si>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</si>
  <si>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</si>
  <si>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</si>
  <si>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</si>
  <si>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</si>
  <si>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</si>
  <si>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</si>
  <si>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</si>
  <si>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</si>
  <si>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</si>
  <si>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</si>
  <si>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</si>
  <si>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</si>
  <si>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</si>
  <si>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</si>
  <si>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</si>
  <si>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</si>
  <si>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</si>
  <si>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</si>
  <si>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</si>
  <si>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</si>
  <si>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</si>
  <si>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</si>
  <si>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</si>
  <si>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</si>
  <si>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</si>
  <si>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</si>
  <si>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</si>
  <si>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</si>
  <si>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</si>
  <si>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</si>
  <si>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</si>
  <si>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</si>
  <si>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</si>
  <si>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</si>
  <si>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</si>
  <si>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</si>
  <si>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</si>
  <si>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</si>
  <si>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</si>
  <si>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</si>
  <si>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</si>
  <si>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</si>
  <si>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</si>
  <si>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</si>
  <si>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</si>
  <si>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</si>
  <si>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</si>
  <si>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</si>
  <si>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</si>
  <si>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</si>
  <si>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</si>
  <si>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</si>
  <si>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</si>
  <si>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</si>
  <si>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</si>
  <si>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</si>
  <si>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</si>
  <si>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</si>
  <si>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</si>
  <si>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</si>
  <si>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</si>
  <si>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</si>
  <si>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</si>
  <si>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</si>
  <si>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</si>
  <si>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</si>
  <si>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</si>
  <si>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</si>
  <si>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</si>
  <si>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</si>
  <si>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</si>
  <si>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</si>
  <si>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</si>
  <si>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</si>
  <si>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</si>
  <si>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</si>
  <si>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</si>
  <si>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</si>
  <si>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</si>
  <si>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</si>
  <si>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</si>
  <si>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</si>
  <si>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</si>
  <si>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</si>
  <si>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</si>
  <si>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</si>
  <si>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</si>
  <si>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</si>
  <si>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</si>
  <si>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</si>
  <si>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</si>
  <si>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</si>
  <si>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</si>
  <si>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</si>
  <si>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</si>
  <si>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</si>
  <si>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</si>
  <si>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</si>
  <si>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</si>
  <si>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</si>
  <si>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</si>
  <si>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</si>
  <si>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</si>
  <si>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</si>
  <si>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</si>
  <si>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</si>
  <si>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</si>
  <si>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</si>
  <si>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</si>
  <si>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</si>
  <si>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</si>
  <si>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</si>
  <si>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</si>
  <si>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</si>
  <si>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</si>
  <si>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</si>
  <si>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</si>
  <si>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</si>
  <si>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</si>
  <si>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</si>
  <si>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</si>
  <si>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</si>
  <si>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</si>
  <si>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</si>
  <si>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</si>
  <si>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</si>
  <si>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</si>
  <si>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</si>
  <si>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</si>
  <si>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</si>
  <si>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</si>
  <si>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</si>
  <si>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</si>
  <si>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</si>
  <si>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</si>
  <si>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</si>
  <si>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</si>
  <si>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</si>
  <si>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</si>
  <si>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</si>
  <si>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</si>
  <si>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</si>
  <si>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</si>
  <si>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</si>
  <si>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</si>
  <si>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</si>
  <si>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</si>
  <si>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</si>
  <si>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</si>
  <si>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</si>
  <si>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</si>
  <si>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</si>
  <si>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</si>
  <si>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</si>
  <si>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</si>
  <si>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</si>
  <si>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</si>
  <si>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</si>
  <si>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</si>
  <si>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</si>
  <si>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</si>
  <si>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</si>
  <si>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</si>
  <si>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</si>
  <si>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</si>
  <si>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</si>
  <si>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</si>
  <si>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</si>
  <si>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</si>
  <si>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</si>
  <si>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</si>
  <si>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</si>
  <si>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</si>
  <si>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</si>
  <si>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</si>
  <si>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</si>
  <si>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</si>
  <si>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</si>
  <si>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</si>
  <si>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</si>
  <si>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</si>
  <si>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</si>
  <si>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</si>
  <si>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</si>
  <si>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</si>
  <si>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</si>
  <si>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</si>
  <si>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</si>
  <si>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</si>
  <si>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</si>
  <si>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</si>
  <si>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</si>
  <si>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</si>
  <si>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</si>
  <si>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</si>
  <si>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</si>
  <si>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</si>
  <si>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</si>
  <si>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</si>
  <si>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</si>
  <si>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</si>
  <si>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</si>
  <si>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</si>
  <si>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</si>
  <si>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</si>
  <si>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</si>
  <si>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</si>
  <si>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</si>
  <si>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</si>
  <si>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</si>
  <si>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</si>
  <si>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</si>
  <si>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</si>
  <si>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</si>
  <si>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</si>
  <si>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</si>
  <si>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</si>
  <si>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</si>
  <si>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</si>
  <si>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</si>
  <si>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</si>
  <si>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</si>
  <si>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</si>
  <si>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</si>
  <si>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</si>
  <si>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</si>
  <si>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</si>
  <si>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</si>
  <si>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</si>
  <si>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</si>
  <si>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</si>
  <si>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</si>
  <si>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</si>
  <si>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</si>
  <si>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</si>
  <si>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</si>
  <si>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</si>
  <si>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</si>
  <si>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</si>
  <si>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</si>
  <si>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</si>
  <si>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</si>
  <si>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</si>
  <si>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</si>
  <si>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</si>
  <si>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</si>
  <si>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</si>
  <si>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</si>
  <si>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</si>
  <si>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</si>
  <si>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</si>
  <si>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</si>
  <si>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</si>
  <si>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</si>
  <si>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</si>
  <si>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</si>
  <si>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</si>
  <si>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</si>
  <si>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</si>
  <si>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</si>
  <si>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</si>
  <si>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</si>
  <si>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</si>
  <si>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</si>
  <si>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</si>
  <si>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</si>
  <si>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</si>
  <si>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</si>
  <si>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</si>
  <si>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</si>
  <si>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</si>
  <si>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</si>
  <si>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</si>
  <si>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</si>
  <si>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</si>
  <si>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</si>
  <si>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</si>
  <si>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</si>
  <si>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</si>
  <si>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</si>
  <si>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</si>
  <si>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</si>
  <si>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</si>
  <si>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</si>
  <si>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</si>
  <si>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</si>
  <si>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</si>
  <si>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</si>
  <si>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</si>
  <si>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</si>
  <si>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</si>
  <si>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</si>
  <si>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</si>
  <si>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</si>
  <si>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</si>
  <si>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</si>
  <si>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</si>
  <si>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</si>
  <si>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</si>
  <si>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</si>
  <si>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</si>
  <si>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</si>
  <si>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</si>
  <si>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</si>
  <si>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</si>
  <si>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</si>
  <si>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</si>
  <si>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</si>
  <si>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</si>
  <si>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</si>
  <si>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</si>
  <si>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</si>
  <si>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</si>
  <si>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</si>
  <si>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</si>
  <si>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</si>
  <si>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</si>
  <si>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</si>
  <si>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</si>
  <si>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</si>
  <si>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</si>
  <si>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</si>
  <si>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</si>
  <si>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</si>
  <si>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</si>
  <si>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</si>
  <si>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</si>
  <si>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</si>
  <si>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</si>
  <si>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</si>
  <si>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</si>
  <si>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</si>
  <si>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</si>
  <si>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</si>
  <si>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</si>
  <si>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</si>
  <si>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</si>
  <si>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</si>
  <si>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</si>
  <si>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</si>
  <si>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</si>
  <si>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</si>
  <si>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</si>
  <si>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</si>
  <si>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</si>
  <si>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</si>
  <si>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</si>
  <si>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</si>
  <si>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</si>
  <si>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</si>
  <si>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</si>
  <si>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</si>
  <si>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</si>
  <si>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</si>
  <si>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</si>
  <si>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</si>
  <si>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</si>
  <si>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</si>
  <si>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</si>
  <si>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</si>
  <si>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</si>
  <si>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</si>
  <si>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</si>
  <si>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</si>
  <si>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</si>
  <si>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</si>
  <si>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</si>
  <si>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</si>
  <si>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</si>
  <si>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</si>
  <si>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</si>
  <si>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</si>
  <si>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</si>
  <si>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</si>
  <si>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</si>
  <si>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</si>
  <si>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</si>
  <si>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</si>
  <si>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</si>
  <si>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</si>
  <si>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</si>
  <si>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</si>
  <si>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</si>
  <si>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</si>
  <si>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</si>
  <si>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</si>
  <si>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</si>
  <si>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</si>
  <si>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</si>
  <si>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</si>
  <si>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</si>
  <si>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</si>
  <si>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</si>
  <si>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</si>
  <si>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</si>
  <si>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</si>
  <si>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</si>
  <si>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</si>
  <si>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</si>
  <si>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</si>
  <si>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</si>
  <si>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</si>
  <si>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</si>
  <si>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</si>
  <si>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</si>
  <si>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</si>
  <si>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</si>
  <si>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</si>
  <si>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</si>
  <si>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</si>
  <si>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</si>
  <si>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</si>
  <si>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</si>
  <si>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</si>
  <si>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</si>
  <si>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</si>
  <si>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</si>
  <si>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</si>
  <si>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</si>
  <si>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</si>
  <si>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</si>
  <si>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</si>
  <si>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</si>
  <si>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</si>
  <si>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</si>
  <si>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</si>
  <si>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</si>
  <si>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</si>
  <si>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</si>
  <si>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</si>
  <si>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</si>
  <si>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</si>
  <si>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</si>
  <si>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</si>
  <si>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</si>
  <si>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</si>
  <si>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</si>
  <si>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</si>
  <si>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</si>
  <si>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</si>
  <si>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</si>
  <si>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</si>
  <si>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</si>
  <si>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</si>
  <si>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</si>
  <si>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</si>
  <si>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</si>
  <si>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</si>
  <si>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</si>
  <si>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</si>
  <si>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</si>
  <si>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</si>
  <si>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</si>
  <si>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</si>
  <si>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</si>
  <si>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</si>
  <si>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</si>
  <si>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</si>
  <si>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</si>
  <si>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</si>
  <si>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</si>
  <si>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</si>
  <si>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</si>
  <si>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</si>
  <si>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</si>
  <si>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</si>
  <si>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</si>
  <si>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</si>
  <si>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</si>
  <si>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</si>
  <si>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</si>
  <si>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</si>
  <si>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</si>
  <si>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</si>
  <si>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</si>
  <si>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</si>
  <si>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</si>
  <si>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</si>
  <si>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</si>
  <si>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</si>
  <si>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</si>
  <si>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</si>
  <si>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</si>
  <si>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</si>
  <si>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</si>
  <si>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</si>
  <si>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</si>
  <si>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</si>
  <si>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</si>
  <si>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</si>
  <si>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</si>
  <si>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</si>
  <si>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</si>
  <si>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</si>
  <si>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</si>
  <si>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</si>
  <si>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</si>
  <si>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</si>
  <si>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</si>
  <si>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</si>
  <si>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</si>
  <si>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</si>
  <si>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</si>
  <si>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</si>
  <si>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</si>
  <si>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</si>
  <si>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</si>
  <si>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</si>
  <si>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</si>
  <si>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</si>
  <si>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</si>
  <si>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</si>
  <si>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</si>
  <si>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</si>
  <si>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</si>
  <si>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</si>
  <si>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</si>
  <si>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</si>
  <si>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</si>
  <si>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</si>
  <si>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</si>
  <si>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</si>
  <si>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</si>
  <si>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</si>
  <si>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</si>
  <si>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</si>
  <si>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</si>
  <si>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</si>
  <si>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</si>
  <si>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</si>
  <si>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</si>
  <si>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</si>
  <si>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</si>
  <si>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</si>
  <si>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</si>
  <si>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</si>
  <si>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</si>
  <si>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</si>
  <si>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</si>
  <si>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</si>
  <si>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</si>
  <si>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</si>
  <si>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</si>
  <si>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</si>
  <si>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</si>
  <si>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</si>
  <si>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</si>
  <si>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</si>
  <si>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</si>
  <si>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</si>
  <si>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</si>
  <si>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</si>
  <si>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</si>
  <si>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</si>
  <si>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</si>
  <si>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</si>
  <si>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</si>
  <si>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</si>
  <si>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</si>
  <si>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</si>
  <si>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</si>
  <si>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</si>
  <si>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</si>
  <si>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</si>
  <si>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</si>
  <si>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</si>
  <si>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</si>
  <si>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</si>
  <si>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</si>
  <si>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</si>
  <si>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</si>
  <si>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</si>
  <si>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</si>
  <si>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</si>
  <si>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</si>
  <si>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</si>
  <si>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</si>
  <si>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</si>
  <si>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</si>
  <si>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</si>
  <si>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</si>
  <si>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</si>
  <si>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</si>
  <si>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</si>
  <si>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</si>
  <si>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</si>
  <si>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</si>
  <si>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</si>
  <si>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</si>
  <si>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</si>
  <si>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</si>
  <si>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</si>
  <si>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</si>
  <si>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</si>
  <si>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</si>
  <si>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</si>
  <si>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</si>
  <si>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</si>
  <si>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</si>
  <si>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</si>
  <si>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</si>
  <si>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</si>
  <si>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</si>
  <si>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</si>
  <si>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</si>
  <si>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</si>
  <si>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</si>
  <si>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</si>
  <si>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</si>
  <si>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</si>
  <si>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</si>
  <si>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</si>
  <si>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</si>
  <si>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</si>
  <si>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</si>
  <si>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</si>
  <si>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</si>
  <si>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</si>
  <si>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</si>
  <si>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</si>
  <si>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</si>
  <si>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</si>
  <si>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</si>
  <si>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</si>
  <si>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</si>
  <si>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</si>
  <si>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</si>
  <si>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</si>
  <si>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</si>
  <si>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</si>
  <si>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</si>
  <si>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</si>
  <si>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</si>
  <si>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</si>
  <si>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</si>
  <si>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</si>
  <si>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</si>
  <si>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</si>
  <si>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</si>
  <si>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</si>
  <si>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</si>
  <si>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</si>
  <si>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</si>
  <si>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</si>
  <si>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</si>
  <si>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</si>
  <si>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</si>
  <si>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</si>
  <si>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</si>
  <si>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</si>
  <si>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</si>
  <si>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</si>
  <si>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</si>
  <si>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</si>
  <si>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</si>
  <si>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</si>
  <si>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</si>
  <si>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</si>
  <si>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</si>
  <si>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</si>
  <si>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</si>
  <si>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</si>
  <si>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</si>
  <si>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</si>
  <si>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</si>
  <si>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</si>
  <si>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</si>
  <si>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</si>
  <si>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</si>
  <si>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</si>
  <si>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</si>
  <si>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</si>
  <si>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</si>
  <si>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</si>
  <si>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</si>
  <si>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</si>
  <si>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</si>
  <si>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</si>
  <si>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</si>
  <si>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</si>
  <si>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</si>
  <si>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</si>
  <si>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</si>
  <si>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</si>
  <si>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</si>
  <si>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</si>
  <si>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</si>
  <si>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</si>
  <si>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</si>
  <si>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</si>
  <si>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</si>
  <si>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</si>
  <si>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</si>
  <si>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</si>
  <si>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</si>
  <si>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</si>
  <si>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</si>
  <si>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</si>
  <si>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</si>
  <si>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</si>
  <si>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</si>
  <si>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</si>
  <si>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</si>
  <si>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</si>
  <si>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</si>
  <si>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</si>
  <si>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</si>
  <si>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</si>
  <si>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</si>
  <si>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</si>
  <si>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</si>
  <si>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</si>
  <si>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</si>
  <si>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</si>
  <si>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</si>
  <si>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</si>
  <si>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</si>
  <si>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</si>
  <si>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</si>
  <si>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</si>
  <si>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</si>
  <si>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</si>
  <si>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</si>
  <si>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</si>
  <si>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</si>
  <si>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</si>
  <si>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</si>
  <si>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</si>
  <si>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</si>
  <si>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</si>
  <si>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</si>
  <si>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</si>
  <si>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</si>
  <si>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</si>
  <si>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</si>
  <si>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</si>
  <si>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</si>
  <si>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</si>
  <si>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</si>
  <si>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</si>
  <si>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</si>
  <si>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</si>
  <si>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</si>
  <si>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</si>
  <si>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</si>
  <si>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</si>
  <si>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</si>
  <si>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</si>
  <si>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</si>
  <si>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</si>
  <si>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</si>
  <si>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</si>
  <si>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</si>
  <si>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</si>
  <si>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</si>
  <si>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</si>
  <si>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</si>
  <si>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</si>
  <si>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</si>
  <si>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</si>
  <si>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</si>
  <si>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</si>
  <si>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</si>
  <si>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</si>
  <si>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</si>
  <si>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</si>
  <si>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</si>
  <si>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</si>
  <si>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</si>
  <si>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</si>
  <si>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</si>
  <si>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</si>
  <si>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</si>
  <si>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</si>
  <si>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</si>
  <si>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</si>
  <si>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</si>
  <si>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</si>
  <si>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</si>
  <si>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</si>
  <si>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</si>
  <si>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</si>
  <si>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</si>
  <si>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</si>
  <si>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</si>
  <si>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</si>
  <si>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</si>
  <si>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</si>
  <si>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</si>
  <si>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</si>
  <si>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</si>
  <si>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</si>
  <si>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</si>
  <si>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</si>
  <si>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</si>
  <si>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</si>
  <si>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</si>
  <si>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</si>
  <si>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</si>
  <si>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</si>
  <si>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</si>
  <si>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</si>
  <si>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</si>
  <si>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</si>
  <si>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</si>
  <si>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</si>
  <si>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</si>
  <si>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</si>
  <si>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</si>
  <si>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</si>
  <si>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</si>
  <si>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</si>
  <si>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</si>
  <si>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</si>
  <si>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</si>
  <si>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</si>
  <si>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</si>
  <si>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</si>
  <si>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</si>
  <si>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</si>
  <si>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</si>
  <si>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</si>
  <si>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</si>
  <si>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</si>
  <si>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</si>
  <si>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</si>
  <si>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</si>
  <si>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</si>
  <si>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</si>
  <si>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</si>
  <si>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</si>
  <si>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</si>
  <si>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</si>
  <si>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</si>
  <si>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</si>
  <si>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</si>
  <si>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</si>
  <si>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</si>
  <si>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</si>
  <si>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</si>
  <si>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</si>
  <si>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</si>
  <si>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</si>
  <si>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</si>
  <si>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</si>
  <si>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</si>
  <si>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</si>
  <si>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</si>
  <si>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</si>
  <si>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</si>
  <si>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</si>
  <si>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</si>
  <si>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</si>
  <si>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</si>
  <si>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</si>
  <si>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</si>
  <si>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</si>
  <si>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</si>
  <si>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</si>
  <si>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</si>
  <si>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</si>
  <si>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</si>
  <si>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</si>
  <si>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</si>
  <si>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</si>
  <si>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</si>
  <si>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</si>
  <si>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</si>
  <si>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</si>
  <si>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</si>
  <si>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</si>
  <si>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</si>
  <si>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</si>
  <si>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</si>
  <si>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</si>
  <si>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</si>
  <si>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</si>
  <si>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</si>
  <si>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</si>
  <si>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</si>
  <si>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</si>
  <si>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</si>
  <si>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</si>
  <si>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</si>
  <si>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</si>
  <si>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</si>
  <si>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</si>
  <si>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</si>
  <si>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</si>
  <si>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</si>
  <si>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</si>
  <si>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</si>
  <si>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</si>
  <si>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</si>
  <si>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</si>
  <si>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</si>
  <si>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</si>
  <si>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</si>
  <si>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</si>
  <si>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</si>
  <si>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</si>
  <si>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</si>
  <si>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</si>
  <si>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</si>
  <si>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</si>
  <si>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</si>
  <si>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</si>
  <si>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</si>
  <si>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</si>
  <si>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</si>
  <si>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</si>
  <si>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</si>
  <si>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</si>
  <si>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</si>
  <si>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</si>
  <si>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</si>
  <si>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</si>
  <si>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</si>
  <si>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</si>
  <si>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</si>
  <si>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</si>
  <si>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</si>
  <si>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</si>
  <si>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</si>
  <si>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</si>
  <si>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</si>
  <si>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</si>
  <si>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</si>
  <si>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</si>
  <si>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</si>
  <si>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</si>
  <si>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</si>
  <si>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</si>
  <si>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</si>
  <si>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</si>
  <si>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</si>
  <si>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</si>
  <si>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</si>
  <si>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</si>
  <si>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</si>
  <si>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</si>
  <si>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</si>
  <si>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</si>
  <si>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</si>
  <si>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</si>
  <si>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</si>
  <si>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</si>
  <si>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</si>
  <si>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</si>
  <si>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</si>
  <si>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</si>
  <si>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</si>
  <si>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</si>
  <si>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</si>
  <si>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</si>
  <si>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</si>
  <si>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</si>
  <si>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</si>
  <si>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</si>
  <si>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</si>
  <si>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</si>
  <si>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</si>
  <si>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</si>
  <si>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</si>
  <si>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</si>
  <si>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</si>
  <si>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</si>
  <si>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</si>
  <si>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</si>
  <si>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</si>
  <si>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</si>
  <si>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</si>
  <si>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</si>
  <si>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</si>
  <si>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</si>
  <si>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</si>
  <si>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</si>
  <si>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</si>
  <si>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</si>
  <si>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</si>
  <si>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</si>
  <si>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</si>
  <si>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</si>
  <si>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</si>
  <si>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</si>
  <si>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</si>
  <si>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</si>
  <si>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</si>
  <si>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</si>
  <si>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</si>
  <si>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</si>
  <si>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</si>
  <si>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</si>
  <si>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</si>
  <si>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</si>
  <si>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</si>
  <si>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</si>
  <si>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</si>
  <si>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</si>
  <si>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</si>
  <si>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</si>
  <si>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</si>
  <si>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</si>
  <si>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</si>
  <si>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</si>
  <si>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</si>
  <si>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</si>
  <si>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</si>
  <si>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</si>
  <si>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</si>
  <si>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</si>
  <si>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</si>
  <si>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</si>
  <si>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</si>
  <si>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</si>
  <si>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</si>
  <si>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</si>
  <si>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</si>
  <si>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</si>
  <si>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</si>
  <si>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</si>
  <si>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</si>
  <si>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</si>
  <si>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</si>
  <si>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</si>
  <si>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</si>
  <si>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</si>
  <si>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</si>
  <si>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</si>
  <si>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</si>
  <si>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</si>
  <si>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</si>
  <si>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</si>
  <si>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</si>
  <si>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</si>
  <si>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</si>
  <si>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</si>
  <si>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</si>
  <si>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</si>
  <si>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</si>
  <si>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</si>
  <si>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</si>
  <si>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</si>
  <si>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</si>
  <si>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</si>
  <si>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</si>
  <si>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</si>
  <si>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</si>
  <si>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</si>
  <si>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</si>
  <si>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</si>
  <si>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</si>
  <si>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</si>
  <si>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</si>
  <si>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</si>
  <si>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</si>
  <si>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</si>
  <si>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</si>
  <si>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</si>
  <si>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</si>
  <si>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</si>
  <si>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</si>
  <si>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</si>
  <si>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</si>
  <si>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</si>
  <si>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</si>
  <si>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</si>
  <si>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</si>
  <si>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</si>
  <si>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</si>
  <si>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</si>
  <si>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</si>
  <si>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</si>
  <si>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</si>
  <si>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</si>
  <si>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</si>
  <si>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</si>
  <si>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</si>
  <si>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</si>
  <si>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</si>
  <si>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</si>
  <si>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</si>
  <si>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</si>
  <si>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</si>
  <si>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</si>
  <si>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</si>
  <si>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</si>
  <si>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</si>
  <si>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</si>
  <si>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</si>
  <si>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</si>
  <si>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</si>
  <si>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</si>
  <si>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</si>
  <si>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</si>
  <si>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</si>
  <si>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</si>
  <si>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</si>
  <si>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</si>
  <si>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</si>
  <si>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</si>
  <si>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</si>
  <si>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</si>
  <si>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</si>
  <si>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</si>
  <si>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</si>
  <si>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</si>
  <si>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</si>
  <si>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</si>
  <si>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</si>
  <si>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</si>
  <si>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</si>
  <si>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</si>
  <si>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</si>
  <si>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</si>
  <si>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</si>
  <si>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</si>
  <si>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</si>
  <si>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</si>
  <si>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</si>
  <si>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</si>
  <si>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</si>
  <si>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</si>
  <si>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</si>
  <si>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</si>
  <si>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</si>
  <si>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</si>
  <si>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</si>
  <si>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</si>
  <si>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</si>
  <si>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</si>
  <si>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</si>
  <si>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</si>
  <si>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</si>
  <si>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</si>
  <si>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</si>
  <si>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</si>
  <si>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</si>
  <si>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</si>
  <si>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</si>
  <si>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</si>
  <si>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</si>
  <si>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</si>
  <si>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</si>
  <si>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</si>
  <si>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</si>
  <si>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</si>
  <si>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</si>
  <si>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</si>
  <si>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</si>
  <si>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</si>
  <si>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</si>
  <si>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</si>
  <si>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</si>
  <si>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</si>
  <si>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</si>
  <si>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</si>
  <si>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</si>
  <si>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</si>
  <si>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</si>
  <si>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</si>
  <si>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</si>
  <si>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</si>
  <si>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</si>
  <si>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</si>
  <si>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</si>
  <si>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</si>
  <si>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</si>
  <si>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</si>
  <si>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</si>
  <si>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</si>
  <si>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</si>
  <si>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</si>
  <si>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</si>
  <si>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</si>
  <si>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</si>
  <si>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</si>
  <si>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</si>
  <si>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</si>
  <si>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</si>
  <si>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</si>
  <si>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</si>
  <si>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</si>
  <si>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</si>
  <si>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</si>
  <si>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</si>
  <si>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</si>
  <si>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</si>
  <si>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</si>
  <si>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</si>
  <si>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</si>
  <si>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</si>
  <si>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</si>
  <si>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</si>
  <si>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</si>
  <si>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</si>
  <si>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</si>
  <si>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</si>
  <si>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</si>
  <si>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</si>
  <si>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</si>
  <si>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</si>
  <si>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</si>
  <si>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</si>
  <si>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</si>
  <si>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</si>
  <si>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</si>
  <si>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</si>
  <si>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</si>
  <si>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</si>
  <si>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</si>
  <si>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</si>
  <si>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</si>
  <si>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</si>
  <si>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</si>
  <si>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</si>
  <si>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</si>
  <si>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</si>
  <si>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</si>
  <si>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</si>
  <si>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</si>
  <si>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</si>
  <si>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</si>
  <si>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</si>
  <si>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</si>
  <si>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</si>
  <si>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</si>
  <si>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</si>
  <si>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</si>
  <si>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</si>
  <si>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</si>
  <si>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</si>
  <si>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</si>
  <si>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</si>
  <si>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</si>
  <si>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</si>
  <si>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</si>
  <si>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</si>
  <si>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</si>
  <si>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</si>
  <si>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</si>
  <si>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</si>
  <si>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</si>
  <si>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</si>
  <si>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</si>
  <si>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</si>
  <si>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</si>
  <si>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</si>
  <si>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</si>
  <si>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</si>
  <si>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</si>
  <si>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</si>
  <si>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</si>
  <si>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</si>
  <si>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</si>
  <si>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</si>
  <si>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</si>
  <si>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</si>
  <si>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</si>
  <si>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</si>
  <si>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</si>
  <si>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</si>
  <si>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</si>
  <si>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</si>
  <si>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</si>
  <si>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</si>
  <si>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</si>
  <si>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</si>
  <si>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</si>
  <si>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</si>
  <si>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</si>
  <si>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</si>
  <si>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</si>
  <si>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</si>
  <si>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</si>
  <si>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</si>
  <si>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</si>
  <si>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</si>
  <si>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</si>
  <si>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</si>
  <si>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</si>
  <si>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</si>
  <si>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</si>
  <si>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</si>
  <si>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</si>
  <si>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</si>
  <si>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</si>
  <si>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</si>
  <si>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</si>
  <si>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</si>
  <si>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</si>
  <si>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</si>
  <si>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</si>
  <si>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</si>
  <si>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</si>
  <si>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</si>
  <si>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</si>
  <si>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</si>
  <si>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</si>
  <si>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</si>
  <si>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</si>
  <si>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</si>
  <si>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</si>
  <si>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</si>
  <si>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</si>
  <si>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</si>
  <si>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</si>
  <si>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</si>
  <si>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</si>
  <si>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</si>
  <si>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</si>
  <si>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</si>
  <si>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</si>
  <si>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</si>
  <si>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</si>
  <si>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</si>
  <si>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</si>
  <si>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</si>
  <si>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</si>
  <si>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</si>
  <si>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</si>
  <si>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</si>
  <si>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</si>
  <si>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</si>
  <si>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</si>
  <si>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</si>
  <si>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</si>
  <si>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</si>
  <si>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</si>
  <si>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</si>
  <si>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</si>
  <si>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</si>
  <si>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</si>
  <si>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</si>
  <si>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</si>
  <si>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</si>
  <si>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</si>
  <si>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</si>
  <si>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</si>
  <si>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</si>
  <si>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</si>
  <si>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</si>
  <si>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</si>
  <si>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</si>
  <si>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</si>
  <si>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</si>
  <si>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</si>
  <si>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</si>
  <si>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</si>
  <si>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</si>
  <si>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</si>
  <si>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</si>
  <si>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</si>
  <si>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</si>
  <si>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</si>
  <si>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</si>
  <si>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</si>
  <si>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</si>
  <si>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</si>
  <si>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</si>
  <si>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</si>
  <si>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</si>
  <si>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</si>
  <si>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</si>
  <si>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</si>
  <si>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</si>
  <si>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</si>
  <si>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</si>
  <si>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</si>
  <si>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</si>
  <si>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</si>
  <si>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</si>
  <si>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</si>
  <si>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</si>
  <si>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</si>
  <si>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</si>
  <si>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</si>
  <si>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</si>
  <si>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</si>
  <si>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</si>
  <si>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</si>
  <si>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</si>
  <si>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</si>
  <si>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</si>
  <si>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</si>
  <si>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</si>
  <si>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</si>
  <si>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</si>
  <si>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</si>
  <si>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</si>
  <si>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</si>
  <si>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</si>
  <si>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</si>
  <si>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</si>
  <si>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</si>
  <si>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</si>
  <si>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</si>
  <si>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</si>
  <si>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</si>
  <si>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</si>
  <si>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</si>
  <si>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</si>
  <si>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</si>
  <si>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</si>
  <si>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</si>
  <si>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</si>
  <si>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</si>
  <si>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</si>
  <si>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</si>
  <si>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</si>
  <si>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</si>
  <si>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</si>
  <si>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</si>
  <si>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</si>
  <si>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</si>
  <si>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</si>
  <si>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</si>
  <si>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</si>
  <si>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</si>
  <si>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</si>
  <si>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</si>
  <si>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</si>
  <si>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</si>
  <si>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</si>
  <si>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</si>
  <si>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</si>
  <si>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</si>
  <si>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</si>
  <si>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</si>
  <si>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</si>
  <si>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</si>
  <si>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</si>
  <si>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</si>
  <si>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</si>
  <si>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</si>
  <si>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</si>
  <si>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</si>
  <si>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</si>
  <si>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</si>
  <si>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</si>
  <si>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</si>
  <si>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</si>
  <si>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</si>
  <si>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</si>
  <si>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</si>
  <si>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</si>
  <si>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</si>
  <si>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</si>
  <si>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</si>
  <si>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</si>
  <si>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</si>
  <si>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</si>
  <si>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</si>
  <si>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</si>
  <si>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</si>
  <si>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</si>
  <si>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</si>
  <si>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</si>
  <si>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</si>
  <si>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</si>
  <si>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</si>
  <si>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</si>
  <si>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</si>
  <si>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</si>
  <si>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</si>
  <si>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</si>
  <si>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</si>
  <si>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</si>
  <si>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</si>
  <si>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</si>
  <si>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</si>
  <si>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</si>
  <si>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</si>
  <si>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</si>
  <si>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</si>
  <si>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</si>
  <si>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</si>
  <si>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</si>
  <si>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</si>
  <si>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</si>
  <si>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</si>
  <si>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</si>
  <si>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</si>
  <si>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</si>
  <si>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</si>
  <si>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</si>
  <si>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</si>
  <si>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</si>
  <si>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</si>
  <si>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</si>
  <si>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</si>
  <si>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</si>
  <si>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</si>
  <si>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</si>
  <si>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</si>
  <si>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</si>
  <si>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</si>
  <si>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</si>
  <si>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</si>
  <si>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</si>
  <si>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</si>
  <si>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</si>
  <si>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</si>
  <si>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</si>
  <si>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</si>
  <si>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</si>
  <si>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</si>
  <si>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</si>
  <si>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</si>
  <si>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</si>
  <si>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</si>
  <si>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</si>
  <si>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</si>
  <si>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</si>
  <si>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</si>
  <si>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</si>
  <si>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</si>
  <si>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</si>
  <si>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</si>
  <si>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</si>
  <si>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</si>
  <si>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</si>
  <si>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</si>
  <si>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</si>
  <si>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</si>
  <si>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</si>
  <si>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</si>
  <si>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</si>
  <si>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</si>
  <si>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</si>
  <si>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</si>
  <si>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</si>
  <si>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</si>
  <si>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</si>
  <si>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</si>
  <si>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</si>
  <si>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</si>
  <si>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</si>
  <si>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</si>
  <si>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</si>
  <si>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</si>
  <si>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</si>
  <si>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</si>
  <si>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</si>
  <si>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</si>
  <si>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</si>
  <si>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</si>
  <si>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</si>
  <si>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</si>
  <si>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</si>
  <si>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</si>
  <si>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</si>
  <si>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</si>
  <si>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</si>
  <si>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</si>
  <si>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</si>
  <si>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</si>
  <si>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</si>
  <si>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</si>
  <si>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</si>
  <si>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</si>
  <si>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</si>
  <si>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</si>
  <si>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</si>
  <si>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</si>
  <si>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</si>
  <si>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</si>
  <si>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</si>
  <si>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</si>
  <si>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</si>
  <si>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</si>
  <si>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</si>
  <si>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</si>
  <si>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</si>
  <si>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</si>
  <si>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</si>
  <si>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</si>
  <si>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</si>
  <si>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</si>
  <si>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</si>
  <si>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</si>
  <si>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</si>
  <si>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</si>
  <si>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</si>
  <si>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</si>
  <si>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</si>
  <si>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</si>
  <si>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</si>
  <si>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</si>
  <si>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</si>
  <si>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</si>
  <si>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</si>
  <si>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</si>
  <si>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</si>
  <si>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</si>
  <si>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</si>
  <si>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</si>
  <si>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</si>
  <si>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</si>
  <si>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</si>
  <si>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</si>
  <si>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</si>
  <si>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</si>
  <si>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</si>
  <si>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</si>
  <si>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</si>
  <si>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</si>
  <si>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</si>
  <si>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</si>
  <si>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</si>
  <si>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</si>
  <si>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</si>
  <si>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</si>
  <si>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</si>
  <si>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</si>
  <si>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</si>
  <si>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</si>
  <si>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</si>
  <si>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</si>
  <si>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</si>
  <si>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</si>
  <si>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</si>
  <si>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</si>
  <si>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</si>
  <si>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</si>
  <si>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</si>
  <si>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</si>
  <si>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</si>
  <si>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</si>
  <si>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</si>
  <si>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</si>
  <si>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</si>
  <si>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</si>
  <si>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</si>
  <si>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</si>
  <si>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</si>
  <si>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</si>
  <si>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</si>
  <si>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</si>
  <si>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</si>
  <si>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</si>
  <si>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</si>
  <si>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</si>
  <si>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</si>
  <si>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</si>
  <si>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</si>
  <si>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</si>
  <si>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</si>
  <si>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</si>
  <si>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</si>
  <si>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</si>
  <si>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</si>
  <si>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</si>
  <si>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</si>
  <si>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</si>
  <si>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</si>
  <si>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</si>
  <si>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</si>
  <si>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</si>
  <si>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</si>
  <si>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</si>
  <si>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</si>
  <si>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</si>
  <si>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</si>
  <si>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</si>
  <si>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</si>
  <si>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</si>
  <si>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</si>
  <si>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</si>
  <si>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</si>
  <si>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</si>
  <si>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</si>
  <si>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</si>
  <si>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</si>
  <si>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</si>
  <si>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</si>
  <si>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</si>
  <si>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</si>
  <si>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</si>
  <si>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</si>
  <si>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</si>
  <si>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</si>
  <si>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</si>
  <si>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</si>
  <si>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</si>
  <si>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</si>
  <si>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</si>
  <si>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</si>
  <si>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</si>
  <si>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</si>
  <si>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</si>
  <si>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</si>
  <si>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</si>
  <si>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</si>
  <si>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</si>
  <si>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</si>
  <si>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</si>
  <si>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</si>
  <si>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</si>
  <si>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</si>
  <si>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</si>
  <si>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</si>
  <si>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</si>
  <si>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</si>
  <si>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</si>
  <si>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</si>
  <si>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</si>
  <si>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</si>
  <si>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</si>
  <si>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</si>
  <si>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</si>
  <si>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</si>
  <si>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</si>
  <si>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</si>
  <si>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</si>
  <si>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</si>
  <si>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</si>
  <si>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</si>
  <si>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</si>
  <si>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</si>
  <si>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</si>
  <si>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</si>
  <si>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</si>
  <si>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</si>
  <si>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</si>
  <si>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</si>
  <si>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</si>
  <si>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</si>
  <si>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</si>
  <si>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</si>
  <si>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</si>
  <si>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</si>
  <si>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</si>
  <si>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</si>
  <si>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</si>
  <si>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</si>
  <si>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</si>
  <si>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</si>
  <si>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</si>
  <si>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</si>
  <si>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</si>
  <si>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</si>
  <si>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</si>
  <si>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</si>
  <si>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</si>
  <si>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</si>
  <si>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</si>
  <si>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</si>
  <si>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</si>
  <si>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</si>
  <si>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</si>
  <si>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</si>
  <si>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</si>
  <si>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</si>
  <si>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</si>
  <si>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</si>
  <si>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</si>
  <si>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</si>
  <si>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</si>
  <si>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</si>
  <si>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</si>
  <si>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</si>
  <si>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</si>
  <si>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</si>
  <si>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</si>
  <si>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</si>
  <si>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</si>
  <si>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</si>
  <si>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</si>
  <si>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</si>
  <si>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</si>
  <si>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</si>
  <si>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</si>
  <si>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</si>
  <si>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</si>
  <si>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</si>
  <si>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</si>
  <si>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</si>
  <si>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</si>
  <si>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</si>
  <si>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</si>
  <si>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</si>
  <si>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</si>
  <si>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</si>
  <si>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</si>
  <si>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</si>
  <si>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</si>
  <si>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</si>
  <si>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</si>
  <si>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</si>
  <si>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</si>
  <si>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</si>
  <si>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</si>
  <si>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</si>
  <si>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</si>
  <si>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</si>
  <si>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</si>
  <si>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</si>
  <si>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</si>
  <si>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</si>
  <si>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</si>
  <si>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</si>
  <si>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</si>
  <si>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</si>
  <si>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</si>
  <si>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</si>
  <si>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</si>
  <si>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</si>
  <si>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</si>
  <si>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</si>
  <si>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</si>
  <si>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</si>
  <si>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</si>
  <si>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</si>
  <si>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</si>
  <si>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</si>
  <si>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</si>
  <si>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</si>
  <si>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</si>
  <si>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</si>
  <si>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</si>
  <si>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</si>
  <si>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</si>
  <si>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</si>
  <si>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</si>
  <si>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</si>
  <si>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</si>
  <si>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</si>
  <si>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</si>
  <si>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</si>
  <si>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</si>
  <si>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</si>
  <si>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</si>
  <si>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</si>
  <si>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</si>
  <si>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</si>
  <si>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</si>
  <si>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</si>
  <si>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</si>
  <si>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</si>
  <si>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</si>
  <si>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</si>
  <si>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</si>
  <si>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</si>
  <si>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</si>
  <si>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</si>
  <si>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</si>
  <si>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</si>
  <si>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</si>
  <si>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</si>
  <si>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</si>
  <si>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</si>
  <si>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</si>
  <si>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</si>
  <si>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</si>
  <si>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</si>
  <si>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</si>
  <si>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</si>
  <si>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</si>
  <si>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</si>
  <si>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</si>
  <si>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</si>
  <si>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</si>
  <si>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</si>
  <si>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</si>
  <si>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</si>
  <si>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</si>
  <si>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</si>
  <si>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</si>
  <si>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</si>
  <si>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</si>
  <si>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</si>
  <si>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</si>
  <si>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</si>
  <si>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</si>
  <si>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</si>
  <si>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</si>
  <si>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</si>
  <si>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</si>
  <si>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</si>
  <si>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</si>
  <si>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</si>
  <si>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</si>
  <si>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</si>
  <si>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</si>
  <si>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</si>
  <si>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</si>
  <si>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</si>
  <si>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</si>
  <si>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</si>
  <si>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</si>
  <si>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</si>
  <si>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</si>
  <si>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</si>
  <si>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</si>
  <si>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</si>
  <si>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</si>
  <si>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</si>
  <si>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</si>
  <si>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</si>
  <si>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</si>
  <si>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</si>
  <si>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</si>
  <si>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</si>
  <si>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</si>
  <si>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</si>
  <si>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</si>
  <si>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</si>
  <si>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</si>
  <si>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</si>
  <si>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</si>
  <si>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</si>
  <si>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</si>
  <si>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</si>
  <si>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</si>
  <si>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</si>
  <si>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</si>
  <si>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</si>
  <si>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</si>
  <si>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</si>
  <si>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</si>
  <si>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</si>
  <si>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</si>
  <si>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</si>
  <si>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</si>
  <si>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</si>
  <si>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</si>
  <si>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</si>
  <si>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</si>
  <si>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</si>
  <si>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</si>
  <si>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</si>
  <si>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</si>
  <si>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</si>
  <si>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</si>
  <si>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</si>
  <si>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</si>
  <si>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</si>
  <si>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</si>
  <si>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</si>
  <si>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</si>
  <si>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</si>
  <si>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</si>
  <si>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</si>
  <si>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</si>
  <si>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</si>
  <si>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</si>
  <si>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</si>
  <si>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</si>
  <si>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</si>
  <si>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</si>
  <si>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</si>
  <si>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</si>
  <si>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</si>
  <si>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</si>
  <si>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</si>
  <si>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</si>
  <si>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</si>
  <si>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</si>
  <si>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</si>
  <si>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</si>
  <si>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</si>
  <si>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</si>
  <si>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</si>
  <si>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</si>
  <si>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</si>
  <si>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</si>
  <si>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</si>
  <si>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</si>
  <si>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</si>
  <si>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</si>
  <si>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</si>
  <si>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</si>
  <si>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</si>
  <si>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</si>
  <si>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</si>
  <si>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</si>
  <si>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</si>
  <si>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</si>
  <si>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</si>
  <si>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</si>
  <si>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</si>
  <si>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</si>
  <si>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</si>
  <si>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</si>
  <si>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</si>
  <si>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</si>
  <si>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</si>
  <si>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</si>
  <si>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</si>
  <si>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</si>
  <si>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</si>
  <si>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</si>
  <si>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</si>
  <si>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</si>
  <si>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</si>
  <si>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</si>
  <si>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</si>
  <si>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</si>
  <si>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</si>
  <si>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</si>
  <si>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</si>
  <si>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</si>
  <si>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</si>
  <si>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</si>
  <si>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</si>
  <si>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</si>
  <si>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</si>
  <si>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</si>
  <si>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</si>
  <si>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</si>
  <si>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</si>
  <si>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</si>
  <si>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</si>
  <si>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</si>
  <si>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</si>
  <si>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</si>
  <si>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</si>
  <si>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</si>
  <si>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</si>
  <si>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</si>
  <si>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</si>
  <si>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</si>
  <si>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</si>
  <si>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</si>
  <si>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</si>
  <si>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</si>
  <si>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</si>
  <si>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</si>
  <si>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</si>
  <si>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</si>
  <si>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</si>
  <si>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</si>
  <si>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</si>
  <si>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</si>
  <si>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</si>
  <si>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</si>
  <si>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</si>
  <si>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</si>
  <si>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</si>
  <si>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</si>
  <si>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</si>
  <si>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</si>
  <si>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</si>
  <si>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</si>
  <si>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</si>
  <si>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</si>
  <si>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</si>
  <si>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</si>
  <si>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</si>
  <si>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</si>
  <si>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</si>
  <si>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</si>
  <si>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</si>
  <si>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</si>
  <si>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</si>
  <si>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</si>
  <si>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</si>
  <si>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</si>
  <si>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</si>
  <si>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</si>
  <si>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</si>
  <si>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</si>
  <si>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</si>
  <si>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</si>
  <si>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</si>
  <si>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</si>
  <si>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</si>
  <si>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</si>
  <si>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</si>
  <si>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</si>
  <si>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</si>
  <si>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</si>
  <si>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</si>
  <si>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</si>
  <si>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</si>
  <si>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</si>
  <si>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</si>
  <si>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</si>
  <si>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</si>
  <si>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</si>
  <si>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</si>
  <si>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</si>
  <si>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</si>
  <si>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</si>
  <si>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</si>
  <si>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</si>
  <si>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</si>
  <si>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</si>
  <si>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</si>
  <si>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</si>
  <si>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</si>
  <si>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</si>
  <si>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</si>
  <si>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</si>
  <si>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</si>
  <si>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</si>
  <si>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</si>
  <si>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</si>
  <si>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</si>
  <si>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</si>
  <si>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</si>
  <si>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</si>
  <si>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</si>
  <si>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</si>
  <si>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</si>
  <si>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</si>
  <si>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</si>
  <si>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</si>
  <si>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</si>
  <si>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</si>
  <si>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</si>
  <si>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</si>
  <si>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</si>
  <si>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</si>
  <si>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</si>
  <si>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</si>
  <si>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</si>
  <si>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</si>
  <si>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</si>
  <si>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</si>
  <si>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</si>
  <si>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</si>
  <si>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</si>
  <si>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</si>
  <si>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</si>
  <si>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</si>
  <si>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</si>
  <si>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</si>
  <si>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</si>
  <si>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</si>
  <si>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</si>
  <si>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</si>
  <si>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</si>
  <si>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</si>
  <si>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</si>
  <si>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</si>
  <si>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</si>
  <si>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</si>
  <si>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</si>
  <si>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</si>
  <si>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</si>
  <si>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</si>
  <si>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</si>
  <si>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</si>
  <si>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</si>
  <si>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</si>
  <si>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</si>
  <si>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</si>
  <si>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</si>
  <si>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</si>
  <si>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</si>
  <si>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</si>
  <si>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</si>
  <si>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</si>
  <si>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</si>
  <si>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</si>
  <si>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</si>
  <si>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</si>
  <si>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</si>
  <si>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</si>
  <si>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</si>
  <si>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</si>
  <si>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</si>
  <si>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</si>
  <si>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</si>
  <si>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</si>
  <si>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</si>
  <si>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</si>
  <si>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</si>
  <si>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</si>
  <si>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</si>
  <si>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</si>
  <si>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</si>
  <si>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</si>
  <si>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</si>
  <si>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</si>
  <si>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</si>
  <si>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</si>
  <si>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</si>
  <si>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</si>
  <si>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</si>
  <si>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</si>
  <si>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</si>
  <si>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</si>
  <si>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</si>
  <si>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</si>
  <si>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</si>
  <si>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</si>
  <si>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</si>
  <si>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</si>
  <si>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</si>
  <si>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</si>
  <si>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</si>
  <si>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</si>
  <si>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</si>
  <si>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</si>
  <si>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</si>
  <si>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</si>
  <si>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</si>
  <si>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</si>
  <si>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</si>
  <si>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</si>
  <si>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</si>
  <si>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</si>
  <si>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</si>
  <si>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</si>
  <si>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</si>
  <si>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</si>
  <si>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</si>
  <si>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</si>
  <si>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</si>
  <si>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</si>
  <si>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</si>
  <si>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</si>
  <si>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</si>
  <si>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</si>
  <si>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</si>
  <si>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</si>
  <si>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</si>
  <si>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</si>
  <si>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</si>
  <si>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</si>
  <si>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</si>
  <si>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</si>
  <si>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</si>
  <si>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</si>
  <si>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</si>
  <si>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</si>
  <si>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</si>
  <si>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</si>
  <si>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</si>
  <si>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</si>
  <si>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</si>
  <si>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</si>
  <si>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</si>
  <si>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</si>
  <si>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</si>
  <si>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</si>
  <si>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</si>
  <si>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</si>
  <si>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</si>
  <si>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</si>
  <si>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</si>
  <si>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</si>
  <si>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</si>
  <si>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</si>
  <si>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</si>
  <si>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</si>
  <si>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</si>
  <si>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</si>
  <si>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</si>
  <si>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</si>
  <si>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</si>
  <si>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</si>
  <si>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</si>
  <si>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</si>
  <si>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</si>
  <si>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</si>
  <si>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</si>
  <si>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</si>
  <si>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</si>
  <si>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</si>
  <si>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</si>
  <si>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</si>
  <si>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</si>
  <si>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</si>
  <si>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</si>
  <si>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</si>
  <si>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</si>
  <si>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</si>
  <si>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</si>
  <si>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</si>
  <si>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</si>
  <si>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</si>
  <si>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</si>
  <si>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</si>
  <si>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</si>
  <si>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</si>
  <si>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</si>
  <si>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</si>
  <si>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</si>
  <si>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</si>
  <si>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</si>
  <si>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</si>
  <si>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</si>
  <si>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</si>
  <si>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</si>
  <si>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</si>
  <si>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</si>
  <si>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</si>
  <si>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</si>
  <si>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</si>
  <si>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</si>
  <si>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</si>
  <si>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</si>
  <si>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</si>
  <si>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</si>
  <si>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</si>
  <si>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</si>
  <si>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</si>
  <si>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</si>
  <si>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</si>
  <si>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</si>
  <si>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</si>
  <si>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</si>
  <si>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</si>
  <si>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</si>
  <si>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</si>
  <si>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</si>
  <si>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</si>
  <si>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</si>
  <si>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</si>
  <si>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</si>
  <si>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</si>
  <si>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</si>
  <si>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</si>
  <si>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</si>
  <si>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</si>
  <si>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</si>
  <si>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</si>
  <si>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</si>
  <si>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</si>
  <si>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</si>
  <si>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</si>
  <si>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</si>
  <si>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</si>
  <si>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</si>
  <si>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</si>
  <si>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</si>
  <si>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</si>
  <si>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</si>
  <si>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</si>
  <si>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</si>
  <si>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</si>
  <si>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</si>
  <si>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</si>
  <si>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</si>
  <si>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</si>
  <si>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</si>
  <si>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</si>
  <si>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</si>
  <si>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</si>
  <si>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</si>
  <si>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</si>
  <si>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</si>
  <si>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</si>
  <si>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</si>
  <si>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</si>
  <si>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</si>
  <si>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</si>
  <si>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</si>
  <si>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</si>
  <si>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</si>
  <si>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</si>
  <si>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</si>
  <si>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</si>
  <si>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</si>
  <si>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</si>
  <si>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</si>
  <si>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</si>
  <si>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</si>
  <si>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</si>
  <si>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</si>
  <si>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</si>
  <si>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</si>
  <si>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</si>
  <si>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</si>
  <si>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</si>
  <si>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</si>
  <si>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</si>
  <si>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</si>
  <si>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</si>
  <si>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</si>
  <si>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</si>
  <si>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</si>
  <si>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</si>
  <si>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</si>
  <si>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</si>
  <si>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</si>
  <si>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</si>
  <si>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</si>
  <si>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</si>
  <si>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</si>
  <si>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</si>
  <si>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</si>
  <si>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</si>
  <si>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</si>
  <si>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</si>
  <si>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</si>
  <si>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</si>
  <si>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</si>
  <si>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</si>
  <si>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</si>
  <si>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</si>
  <si>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</si>
  <si>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</si>
  <si>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</si>
  <si>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</si>
  <si>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</si>
  <si>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</si>
  <si>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</si>
  <si>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</si>
  <si>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</si>
  <si>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</si>
  <si>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</si>
  <si>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</si>
  <si>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</si>
  <si>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</si>
  <si>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</si>
  <si>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</si>
  <si>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</si>
  <si>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</si>
  <si>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</si>
  <si>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</si>
  <si>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</si>
  <si>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</si>
  <si>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</si>
  <si>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</si>
  <si>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</si>
  <si>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</si>
  <si>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</si>
  <si>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</si>
  <si>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</si>
  <si>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</si>
  <si>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</si>
  <si>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</si>
  <si>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</si>
  <si>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</si>
  <si>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</si>
  <si>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</si>
  <si>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</si>
  <si>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</si>
  <si>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</si>
  <si>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</si>
  <si>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</si>
  <si>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</si>
  <si>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</si>
  <si>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</si>
  <si>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</si>
  <si>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</si>
  <si>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</si>
  <si>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</si>
  <si>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</si>
  <si>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</si>
  <si>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</si>
  <si>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</si>
  <si>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</si>
  <si>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</si>
  <si>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</si>
  <si>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</si>
  <si>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</si>
  <si>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</si>
  <si>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</si>
  <si>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</si>
  <si>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</si>
  <si>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</si>
  <si>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</si>
  <si>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</si>
  <si>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</si>
  <si>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</si>
  <si>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</si>
  <si>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</si>
  <si>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</si>
  <si>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</si>
  <si>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</si>
  <si>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</si>
  <si>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</si>
  <si>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</si>
  <si>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</si>
  <si>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</si>
  <si>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</si>
  <si>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</si>
  <si>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</si>
  <si>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</si>
  <si>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</si>
  <si>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</si>
  <si>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</si>
  <si>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</si>
  <si>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</si>
  <si>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</si>
  <si>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</si>
  <si>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</si>
  <si>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</si>
  <si>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</si>
  <si>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</si>
  <si>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</si>
  <si>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</si>
  <si>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</si>
  <si>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</si>
  <si>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</si>
  <si>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</si>
  <si>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</si>
  <si>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</si>
  <si>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</si>
  <si>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</si>
  <si>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</si>
  <si>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</si>
  <si>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</si>
  <si>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</si>
  <si>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</si>
  <si>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</si>
  <si>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</si>
  <si>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</si>
  <si>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</si>
  <si>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</si>
  <si>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</si>
  <si>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</si>
  <si>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</si>
  <si>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</si>
  <si>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</si>
  <si>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</si>
  <si>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</si>
  <si>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</si>
  <si>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</si>
  <si>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</si>
  <si>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</si>
  <si>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</si>
  <si>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</si>
  <si>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</si>
  <si>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</si>
  <si>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</si>
  <si>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</si>
  <si>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</si>
  <si>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</si>
  <si>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</si>
  <si>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</si>
  <si>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</si>
  <si>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</si>
  <si>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</si>
  <si>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</si>
  <si>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</si>
  <si>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</si>
  <si>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</si>
  <si>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</si>
  <si>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</si>
  <si>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</si>
  <si>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</si>
  <si>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</si>
  <si>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</si>
  <si>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</si>
  <si>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</si>
  <si>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</si>
  <si>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</si>
  <si>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</si>
  <si>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</si>
  <si>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</si>
  <si>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</si>
  <si>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</si>
  <si>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</si>
  <si>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</si>
  <si>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</si>
  <si>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</si>
  <si>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</si>
  <si>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</si>
  <si>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</si>
  <si>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</si>
  <si>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</si>
  <si>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</si>
  <si>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</si>
  <si>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</si>
  <si>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</si>
  <si>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</si>
  <si>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</si>
  <si>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</si>
  <si>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</si>
  <si>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</si>
  <si>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</si>
  <si>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</si>
  <si>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</si>
  <si>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</si>
  <si>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</si>
  <si>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</si>
  <si>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</si>
  <si>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</si>
  <si>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</si>
  <si>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</si>
  <si>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</si>
  <si>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</si>
  <si>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</si>
  <si>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</si>
  <si>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</si>
  <si>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</si>
  <si>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</si>
  <si>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</si>
  <si>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</si>
  <si>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</si>
  <si>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</si>
  <si>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</si>
  <si>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</si>
  <si>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</si>
  <si>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</si>
  <si>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</si>
  <si>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</si>
  <si>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</si>
  <si>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</si>
  <si>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</si>
  <si>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</si>
  <si>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</si>
  <si>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</si>
  <si>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</si>
  <si>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</si>
  <si>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</si>
  <si>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</si>
  <si>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</si>
  <si>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</si>
  <si>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</si>
  <si>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</si>
  <si>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</si>
  <si>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</si>
  <si>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</si>
  <si>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</si>
  <si>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</si>
  <si>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</si>
  <si>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</si>
  <si>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</si>
  <si>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</si>
  <si>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</si>
  <si>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</si>
  <si>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</si>
  <si>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</si>
  <si>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</si>
  <si>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</si>
  <si>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</si>
  <si>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</si>
  <si>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</si>
  <si>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</si>
  <si>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</si>
  <si>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</si>
  <si>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</si>
  <si>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</si>
  <si>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</si>
  <si>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</si>
  <si>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</si>
  <si>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</si>
  <si>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</si>
  <si>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</si>
  <si>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</si>
  <si>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</si>
  <si>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</si>
  <si>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</si>
  <si>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</si>
  <si>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</si>
  <si>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</si>
  <si>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</si>
  <si>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</si>
  <si>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</si>
  <si>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</si>
  <si>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</si>
  <si>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</si>
  <si>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</si>
  <si>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</si>
  <si>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</si>
  <si>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</si>
  <si>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</si>
  <si>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</si>
  <si>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</si>
  <si>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</si>
  <si>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</si>
  <si>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</si>
  <si>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</si>
  <si>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</si>
  <si>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</si>
  <si>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</si>
  <si>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</si>
  <si>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</si>
  <si>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</si>
  <si>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</si>
  <si>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</si>
  <si>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</si>
  <si>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</si>
  <si>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</si>
  <si>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</si>
  <si>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</si>
  <si>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</si>
  <si>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</si>
  <si>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</si>
  <si>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</si>
  <si>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</si>
  <si>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</si>
  <si>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</si>
  <si>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</si>
  <si>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</si>
  <si>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</si>
  <si>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</si>
  <si>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</si>
  <si>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</si>
  <si>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</si>
  <si>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</si>
  <si>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</si>
  <si>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</si>
  <si>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</si>
  <si>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</si>
  <si>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</si>
  <si>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</si>
  <si>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</si>
  <si>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</si>
  <si>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</si>
  <si>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</si>
  <si>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</si>
  <si>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</si>
  <si>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</si>
  <si>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</si>
  <si>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</si>
  <si>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</si>
  <si>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</si>
  <si>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</si>
  <si>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</si>
  <si>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</si>
  <si>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</si>
  <si>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</si>
  <si>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</si>
  <si>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</si>
  <si>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</si>
  <si>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</si>
  <si>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</si>
  <si>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</si>
  <si>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</si>
  <si>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</si>
  <si>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</si>
  <si>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</si>
  <si>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</si>
  <si>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</si>
  <si>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</si>
  <si>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</si>
  <si>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</si>
  <si>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</si>
  <si>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</si>
  <si>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</si>
  <si>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</si>
  <si>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</si>
  <si>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</si>
  <si>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</si>
  <si>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</si>
  <si>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</si>
  <si>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</si>
  <si>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</si>
  <si>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</si>
  <si>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</si>
  <si>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</si>
  <si>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</si>
  <si>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</si>
  <si>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</si>
  <si>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</si>
  <si>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</si>
  <si>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</si>
  <si>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</si>
  <si>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</si>
  <si>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</si>
  <si>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</si>
  <si>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</si>
  <si>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</si>
  <si>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</si>
  <si>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</si>
  <si>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</si>
  <si>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</si>
  <si>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</si>
  <si>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</si>
  <si>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</si>
  <si>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</si>
  <si>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</si>
  <si>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</si>
  <si>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</si>
  <si>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</si>
  <si>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</si>
  <si>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</si>
  <si>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</si>
  <si>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</si>
  <si>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</si>
  <si>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</si>
  <si>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</si>
  <si>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</si>
  <si>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</si>
  <si>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</si>
  <si>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</si>
  <si>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</si>
  <si>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</si>
  <si>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</si>
  <si>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</si>
  <si>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</si>
  <si>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</si>
  <si>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</si>
  <si>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</si>
  <si>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</si>
  <si>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</si>
  <si>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</si>
  <si>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</si>
  <si>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</si>
  <si>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</si>
  <si>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</si>
  <si>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</si>
  <si>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</si>
  <si>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</si>
  <si>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</si>
  <si>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</si>
  <si>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</si>
  <si>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</si>
  <si>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</si>
  <si>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</si>
  <si>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</si>
  <si>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</si>
  <si>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</si>
  <si>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</si>
  <si>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</si>
  <si>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</si>
  <si>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</si>
  <si>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</si>
  <si>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</si>
  <si>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</si>
  <si>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</si>
  <si>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</si>
  <si>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</si>
  <si>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</si>
  <si>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</si>
  <si>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</si>
  <si>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</si>
  <si>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</si>
  <si>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</si>
  <si>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</si>
  <si>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</si>
  <si>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</si>
  <si>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</si>
  <si>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</si>
  <si>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</si>
  <si>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</si>
  <si>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</si>
  <si>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</si>
  <si>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</si>
  <si>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</si>
  <si>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</si>
  <si>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</si>
  <si>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</si>
  <si>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</si>
  <si>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</si>
  <si>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</si>
  <si>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</si>
  <si>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</si>
  <si>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</si>
  <si>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</si>
  <si>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</si>
  <si>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</si>
  <si>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</si>
  <si>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</si>
  <si>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</si>
  <si>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</si>
  <si>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</si>
  <si>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</si>
  <si>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</si>
  <si>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</si>
  <si>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</si>
  <si>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</si>
  <si>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</si>
  <si>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</si>
  <si>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</si>
  <si>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</si>
  <si>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</si>
  <si>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</si>
  <si>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</si>
  <si>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</si>
  <si>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</si>
  <si>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</si>
  <si>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</si>
  <si>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</si>
  <si>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</si>
  <si>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</si>
  <si>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</si>
  <si>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</si>
  <si>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</si>
  <si>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</si>
  <si>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</si>
  <si>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</si>
  <si>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</si>
  <si>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</si>
  <si>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</si>
  <si>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</si>
  <si>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</si>
  <si>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</si>
  <si>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</si>
  <si>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</si>
  <si>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</si>
  <si>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</si>
  <si>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</si>
  <si>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</si>
  <si>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</si>
  <si>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</si>
  <si>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</si>
  <si>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</si>
  <si>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</si>
  <si>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</si>
  <si>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</si>
  <si>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</si>
  <si>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</si>
  <si>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</si>
  <si>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</si>
  <si>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</si>
  <si>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</si>
  <si>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</si>
  <si>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</si>
  <si>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</si>
  <si>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</si>
  <si>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</si>
  <si>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</si>
  <si>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</si>
  <si>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</si>
  <si>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</si>
  <si>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</si>
  <si>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</si>
  <si>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</si>
  <si>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</si>
  <si>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</si>
  <si>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</si>
  <si>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</si>
  <si>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</si>
  <si>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</si>
  <si>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</si>
  <si>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</si>
  <si>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</si>
  <si>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</si>
  <si>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</si>
  <si>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</si>
  <si>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</si>
  <si>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</si>
  <si>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</si>
  <si>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</si>
  <si>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</si>
  <si>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</si>
  <si>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</si>
  <si>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</si>
  <si>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</si>
  <si>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</si>
  <si>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</si>
  <si>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</si>
  <si>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</si>
  <si>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</si>
  <si>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</si>
  <si>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</si>
  <si>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</si>
  <si>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</si>
  <si>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</si>
  <si>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</si>
  <si>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</si>
  <si>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</si>
  <si>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</si>
  <si>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</si>
  <si>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</si>
  <si>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</si>
  <si>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</si>
  <si>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</si>
  <si>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</si>
  <si>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</si>
  <si>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</si>
  <si>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</si>
  <si>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</si>
  <si>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</si>
  <si>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</si>
  <si>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</si>
  <si>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</si>
  <si>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</si>
  <si>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</si>
  <si>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</si>
  <si>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</si>
  <si>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</si>
  <si>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</si>
  <si>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</si>
  <si>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</si>
  <si>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</si>
  <si>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</si>
  <si>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</si>
  <si>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</si>
  <si>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</si>
  <si>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</si>
  <si>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</si>
  <si>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</si>
  <si>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</si>
  <si>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</si>
  <si>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</si>
  <si>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</si>
  <si>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</si>
  <si>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</si>
  <si>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</si>
  <si>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</si>
  <si>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</si>
  <si>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</si>
  <si>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</si>
  <si>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</si>
  <si>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</si>
  <si>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</si>
  <si>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</si>
  <si>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</si>
  <si>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</si>
  <si>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</si>
  <si>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</si>
  <si>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</si>
  <si>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</si>
  <si>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</si>
  <si>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</si>
  <si>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</si>
  <si>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</si>
  <si>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</si>
  <si>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</si>
  <si>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</si>
  <si>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</si>
  <si>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</si>
  <si>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</si>
  <si>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</si>
  <si>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</si>
  <si>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</si>
  <si>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</si>
  <si>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</si>
  <si>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</si>
  <si>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</si>
  <si>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</si>
  <si>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</si>
  <si>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</si>
  <si>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</si>
  <si>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</si>
  <si>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</si>
  <si>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</si>
  <si>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</si>
  <si>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</si>
  <si>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</si>
  <si>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</si>
  <si>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</si>
  <si>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</si>
  <si>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</si>
  <si>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</si>
  <si>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</si>
  <si>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</si>
  <si>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</si>
  <si>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</si>
  <si>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</si>
  <si>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</si>
  <si>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</si>
  <si>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</si>
  <si>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</si>
  <si>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</si>
  <si>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</si>
  <si>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</si>
  <si>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</si>
  <si>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</si>
  <si>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</si>
  <si>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</si>
  <si>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</si>
  <si>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</si>
  <si>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</si>
  <si>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</si>
  <si>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</si>
  <si>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</si>
  <si>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</si>
  <si>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</si>
  <si>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</si>
  <si>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</si>
  <si>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</si>
  <si>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</si>
  <si>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</si>
  <si>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</si>
  <si>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</si>
  <si>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</si>
  <si>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</si>
  <si>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</si>
  <si>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</si>
  <si>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</si>
  <si>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</si>
  <si>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</si>
  <si>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</si>
  <si>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</si>
  <si>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</si>
  <si>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</si>
  <si>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</si>
  <si>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</si>
  <si>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</si>
  <si>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</si>
  <si>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</si>
  <si>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</si>
  <si>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</si>
  <si>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</si>
  <si>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</si>
  <si>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</si>
  <si>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</si>
  <si>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</si>
  <si>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</si>
  <si>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</si>
  <si>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</si>
  <si>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</si>
  <si>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</si>
  <si>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</si>
  <si>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</si>
  <si>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</si>
  <si>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</si>
  <si>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</si>
  <si>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</si>
  <si>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</si>
  <si>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</si>
  <si>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</si>
  <si>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</si>
  <si>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</si>
  <si>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</si>
  <si>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</si>
  <si>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</si>
  <si>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</si>
  <si>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</si>
  <si>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</si>
  <si>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</si>
  <si>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</si>
  <si>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</si>
  <si>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</si>
  <si>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</si>
  <si>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</si>
  <si>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</si>
  <si>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</si>
  <si>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</si>
  <si>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</si>
  <si>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</si>
  <si>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</si>
  <si>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</si>
  <si>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</si>
  <si>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</si>
  <si>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</si>
  <si>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</si>
  <si>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</si>
  <si>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</si>
  <si>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</si>
  <si>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</si>
  <si>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</si>
  <si>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</si>
  <si>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</si>
  <si>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</si>
  <si>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</si>
  <si>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</si>
  <si>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</si>
  <si>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</si>
  <si>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</si>
  <si>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</si>
  <si>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</si>
  <si>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</si>
  <si>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</si>
  <si>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</si>
  <si>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</si>
  <si>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</si>
  <si>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</si>
  <si>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</si>
  <si>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</si>
  <si>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</si>
  <si>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</si>
  <si>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</si>
  <si>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</si>
  <si>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</si>
  <si>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</si>
  <si>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</si>
  <si>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</si>
  <si>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</si>
  <si>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</si>
  <si>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</si>
  <si>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</si>
  <si>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</si>
  <si>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</si>
  <si>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</si>
  <si>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</si>
  <si>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</si>
  <si>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</si>
  <si>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</si>
  <si>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</si>
  <si>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</si>
  <si>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</si>
  <si>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</si>
  <si>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</si>
  <si>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</si>
  <si>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</si>
  <si>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</si>
  <si>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</si>
  <si>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</si>
  <si>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</si>
  <si>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</si>
  <si>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</si>
  <si>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</si>
  <si>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</si>
  <si>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</si>
  <si>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</si>
  <si>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</si>
  <si>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</si>
  <si>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</si>
  <si>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</si>
  <si>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</si>
  <si>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</si>
  <si>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</si>
  <si>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</si>
  <si>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</si>
  <si>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</si>
  <si>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</si>
  <si>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</si>
  <si>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</si>
  <si>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</si>
  <si>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</si>
  <si>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</si>
  <si>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</si>
  <si>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</si>
  <si>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</si>
  <si>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</si>
  <si>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</si>
  <si>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</si>
  <si>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</si>
  <si>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</si>
  <si>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</si>
  <si>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</si>
  <si>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</si>
  <si>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</si>
  <si>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</si>
  <si>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</si>
  <si>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</si>
  <si>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</si>
  <si>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</si>
  <si>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</si>
  <si>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</si>
  <si>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</si>
  <si>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</si>
  <si>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</si>
  <si>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</si>
  <si>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</si>
  <si>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</si>
  <si>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</si>
  <si>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</si>
  <si>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</si>
  <si>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</si>
  <si>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</si>
  <si>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</si>
  <si>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</si>
  <si>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</si>
  <si>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</si>
  <si>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</si>
  <si>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</si>
  <si>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</si>
  <si>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</si>
  <si>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</si>
  <si>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</si>
  <si>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</si>
  <si>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</si>
  <si>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</si>
  <si>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</si>
  <si>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</si>
  <si>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</si>
  <si>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</si>
  <si>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</si>
  <si>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</si>
  <si>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</si>
  <si>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</si>
  <si>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</si>
  <si>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</si>
  <si>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</si>
  <si>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</si>
  <si>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</si>
  <si>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</si>
  <si>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</si>
  <si>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</si>
  <si>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</si>
  <si>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</si>
  <si>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</si>
  <si>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</si>
  <si>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</si>
  <si>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</si>
  <si>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</si>
  <si>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</si>
  <si>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</si>
  <si>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</si>
  <si>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</si>
  <si>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</si>
  <si>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</si>
  <si>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</si>
  <si>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</si>
  <si>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</si>
  <si>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</si>
  <si>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</si>
  <si>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</si>
  <si>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</si>
  <si>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</si>
  <si>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</si>
  <si>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</si>
  <si>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</si>
  <si>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</si>
  <si>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</si>
  <si>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</si>
  <si>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</si>
  <si>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</si>
  <si>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</si>
  <si>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</si>
  <si>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</si>
  <si>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</si>
  <si>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</si>
  <si>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</si>
  <si>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</si>
  <si>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</si>
  <si>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</si>
  <si>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</si>
  <si>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</si>
  <si>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</si>
  <si>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</si>
  <si>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</si>
  <si>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</si>
  <si>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</si>
  <si>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</si>
  <si>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</si>
  <si>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</si>
  <si>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</si>
  <si>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</si>
  <si>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</si>
  <si>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</si>
  <si>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</si>
  <si>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</si>
  <si>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</si>
  <si>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</si>
  <si>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</si>
  <si>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</si>
  <si>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</si>
  <si>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</si>
  <si>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</si>
  <si>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</si>
  <si>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</si>
  <si>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</si>
  <si>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</si>
  <si>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</si>
  <si>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</si>
  <si>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</si>
  <si>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</si>
  <si>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</si>
  <si>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</si>
  <si>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</si>
  <si>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</si>
  <si>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</si>
  <si>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</si>
  <si>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</si>
  <si>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</si>
  <si>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</si>
  <si>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</si>
  <si>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</si>
  <si>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</si>
  <si>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</si>
  <si>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</si>
  <si>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</si>
  <si>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</si>
  <si>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</si>
  <si>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</si>
  <si>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</si>
  <si>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</si>
  <si>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</si>
  <si>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</si>
  <si>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</si>
  <si>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</si>
  <si>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</si>
  <si>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</si>
  <si>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</si>
  <si>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</si>
  <si>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</si>
  <si>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</si>
  <si>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</si>
  <si>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</si>
  <si>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</si>
  <si>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</si>
  <si>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</si>
  <si>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</si>
  <si>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</si>
  <si>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</si>
  <si>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</si>
  <si>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</si>
  <si>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</si>
  <si>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</si>
  <si>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</si>
  <si>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</si>
  <si>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</si>
  <si>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</si>
  <si>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</si>
  <si>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</si>
  <si>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</si>
  <si>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</si>
  <si>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</si>
  <si>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</si>
  <si>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</si>
  <si>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</si>
  <si>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</si>
  <si>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</si>
  <si>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</si>
  <si>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</si>
  <si>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</si>
  <si>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</si>
  <si>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</si>
  <si>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</si>
  <si>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</si>
  <si>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</si>
  <si>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</si>
  <si>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</si>
  <si>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</si>
  <si>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</si>
  <si>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</si>
  <si>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</si>
  <si>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</si>
  <si>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</si>
  <si>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</si>
  <si>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</si>
  <si>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</si>
  <si>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</si>
  <si>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</si>
  <si>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</si>
  <si>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</si>
  <si>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</si>
  <si>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</si>
  <si>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</si>
  <si>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</si>
  <si>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</si>
  <si>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</si>
  <si>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</si>
  <si>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</si>
  <si>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</si>
  <si>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</si>
  <si>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</si>
  <si>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</si>
  <si>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</si>
  <si>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</si>
  <si>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</si>
  <si>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</si>
  <si>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</si>
  <si>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</si>
  <si>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</si>
  <si>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</si>
  <si>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</si>
  <si>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</si>
  <si>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</si>
  <si>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</si>
  <si>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</si>
  <si>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</si>
  <si>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</si>
  <si>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</si>
  <si>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</si>
  <si>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</si>
  <si>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</si>
  <si>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</si>
  <si>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</si>
  <si>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</si>
  <si>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</si>
  <si>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</si>
  <si>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</si>
  <si>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</si>
  <si>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</si>
  <si>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</si>
  <si>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</si>
  <si>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</si>
  <si>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</si>
  <si>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</si>
  <si>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</si>
  <si>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</si>
  <si>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</si>
  <si>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</si>
  <si>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</si>
  <si>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</si>
  <si>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</si>
  <si>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</si>
  <si>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</si>
  <si>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</si>
  <si>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</si>
  <si>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</si>
  <si>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</si>
  <si>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</si>
  <si>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</si>
  <si>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</si>
  <si>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</si>
  <si>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</si>
  <si>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</si>
  <si>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</si>
  <si>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</si>
  <si>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</si>
  <si>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</si>
  <si>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</si>
  <si>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</si>
  <si>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</si>
  <si>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</si>
  <si>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</si>
  <si>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</si>
  <si>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</si>
  <si>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</si>
  <si>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</si>
  <si>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</si>
  <si>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</si>
  <si>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</si>
  <si>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</si>
  <si>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</si>
  <si>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</si>
  <si>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</si>
  <si>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</si>
  <si>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</si>
  <si>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</si>
  <si>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</si>
  <si>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</si>
  <si>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</si>
  <si>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</si>
  <si>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</si>
  <si>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</si>
  <si>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</si>
  <si>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</si>
  <si>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</si>
  <si>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</si>
  <si>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</si>
  <si>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</si>
  <si>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</si>
  <si>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</si>
  <si>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</si>
  <si>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</si>
  <si>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</si>
  <si>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</si>
  <si>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</si>
  <si>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</si>
  <si>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</si>
  <si>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</si>
  <si>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</si>
  <si>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</si>
  <si>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</si>
  <si>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</si>
  <si>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</si>
  <si>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</si>
  <si>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</si>
  <si>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</si>
  <si>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</si>
  <si>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</si>
  <si>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</si>
  <si>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</si>
  <si>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</si>
  <si>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</si>
  <si>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</si>
  <si>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</si>
  <si>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</si>
  <si>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</si>
  <si>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</si>
  <si>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</si>
  <si>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</si>
  <si>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</si>
  <si>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</si>
  <si>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</si>
  <si>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</si>
  <si>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</si>
  <si>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</si>
  <si>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</si>
  <si>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</si>
  <si>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</si>
  <si>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</si>
  <si>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</si>
  <si>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</si>
  <si>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</si>
  <si>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</si>
  <si>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</si>
  <si>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</si>
  <si>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</si>
  <si>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</si>
  <si>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</si>
  <si>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</si>
  <si>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</si>
  <si>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</si>
  <si>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</si>
  <si>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</si>
  <si>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</si>
  <si>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</si>
  <si>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</si>
  <si>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</si>
  <si>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</si>
  <si>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</si>
  <si>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</si>
  <si>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</si>
  <si>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</si>
  <si>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</si>
  <si>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</si>
  <si>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</si>
  <si>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</si>
  <si>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</si>
  <si>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</si>
  <si>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</si>
  <si>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</si>
  <si>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</si>
  <si>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</si>
  <si>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</si>
  <si>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</si>
  <si>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</si>
  <si>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</si>
  <si>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</si>
  <si>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</si>
  <si>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</si>
  <si>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</si>
  <si>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</si>
  <si>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</si>
  <si>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</si>
  <si>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</si>
  <si>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</si>
  <si>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</si>
  <si>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</si>
  <si>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</si>
  <si>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</si>
  <si>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</si>
  <si>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</si>
  <si>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</si>
  <si>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</si>
  <si>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</si>
  <si>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</si>
  <si>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</si>
  <si>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</si>
  <si>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</si>
  <si>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</si>
  <si>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</si>
  <si>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</si>
  <si>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</si>
  <si>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</si>
  <si>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</si>
  <si>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</si>
  <si>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</si>
  <si>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</si>
  <si>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</si>
  <si>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</si>
  <si>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</si>
  <si>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</si>
  <si>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</si>
  <si>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</si>
  <si>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</si>
  <si>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</si>
  <si>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</si>
  <si>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</si>
  <si>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</si>
  <si>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</si>
  <si>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</si>
  <si>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</si>
  <si>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</si>
  <si>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</si>
  <si>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</si>
  <si>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</si>
  <si>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</si>
  <si>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</si>
  <si>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</si>
  <si>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</si>
  <si>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</si>
  <si>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</si>
  <si>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</si>
  <si>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</si>
  <si>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</si>
  <si>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</si>
  <si>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</si>
  <si>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</si>
  <si>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</si>
  <si>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</si>
  <si>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</si>
  <si>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</si>
  <si>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</si>
  <si>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</si>
  <si>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</si>
  <si>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</si>
  <si>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</si>
  <si>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</si>
  <si>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</si>
  <si>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</si>
  <si>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</si>
  <si>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</si>
  <si>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</si>
  <si>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</si>
  <si>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</si>
  <si>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</si>
  <si>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</si>
  <si>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</si>
  <si>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</si>
  <si>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</si>
  <si>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</si>
  <si>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</si>
  <si>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</si>
  <si>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</si>
  <si>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</si>
  <si>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</si>
  <si>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</si>
  <si>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</si>
  <si>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</si>
  <si>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</si>
  <si>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</si>
  <si>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</si>
  <si>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</si>
  <si>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</si>
  <si>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</si>
  <si>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</si>
  <si>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</si>
  <si>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</si>
  <si>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</si>
  <si>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</si>
  <si>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</si>
  <si>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</si>
  <si>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</si>
  <si>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</si>
  <si>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</si>
  <si>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</si>
  <si>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</si>
  <si>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</si>
  <si>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</si>
  <si>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</si>
  <si>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</si>
  <si>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</si>
  <si>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</si>
  <si>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</si>
  <si>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</si>
  <si>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</si>
  <si>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</si>
  <si>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</si>
  <si>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</si>
  <si>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</si>
  <si>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</si>
  <si>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</si>
  <si>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</si>
  <si>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</si>
  <si>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</si>
  <si>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</si>
  <si>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</si>
  <si>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</si>
  <si>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</si>
  <si>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</si>
  <si>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</si>
  <si>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</si>
  <si>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</si>
  <si>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</si>
  <si>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</si>
  <si>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</si>
  <si>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</si>
  <si>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</si>
  <si>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</si>
  <si>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</si>
  <si>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</si>
  <si>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</si>
  <si>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</si>
  <si>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</si>
  <si>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</si>
  <si>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</si>
  <si>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</si>
  <si>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</si>
  <si>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</si>
  <si>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</si>
  <si>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</si>
  <si>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</si>
  <si>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</si>
  <si>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</si>
  <si>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</si>
  <si>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</si>
  <si>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</si>
  <si>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</si>
  <si>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</si>
  <si>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</si>
  <si>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</si>
  <si>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</si>
  <si>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</si>
  <si>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</si>
  <si>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</si>
  <si>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</si>
  <si>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</si>
  <si>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</si>
  <si>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</si>
  <si>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</si>
  <si>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</si>
  <si>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</si>
  <si>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</si>
  <si>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</si>
  <si>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</si>
  <si>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</si>
  <si>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</si>
  <si>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</si>
  <si>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</si>
  <si>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</si>
  <si>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</si>
  <si>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</si>
  <si>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</si>
  <si>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</si>
  <si>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</si>
  <si>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</si>
  <si>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</si>
  <si>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</si>
  <si>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</si>
  <si>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</si>
  <si>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</si>
  <si>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</si>
  <si>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</si>
  <si>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</si>
  <si>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</si>
  <si>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</si>
  <si>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</si>
  <si>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</si>
  <si>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</si>
  <si>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</si>
  <si>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</si>
  <si>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</si>
  <si>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</si>
  <si>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</si>
  <si>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</si>
  <si>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</si>
  <si>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</si>
  <si>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</si>
  <si>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</si>
  <si>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</si>
  <si>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</si>
  <si>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</si>
  <si>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</si>
  <si>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</si>
  <si>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</si>
  <si>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</si>
  <si>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</si>
  <si>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</si>
  <si>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</si>
  <si>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</si>
  <si>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</si>
  <si>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</si>
  <si>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</si>
  <si>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</si>
  <si>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</si>
  <si>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</si>
  <si>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</si>
  <si>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</si>
  <si>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</si>
  <si>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</si>
  <si>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</si>
  <si>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</si>
  <si>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</si>
  <si>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</si>
  <si>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</si>
  <si>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</si>
  <si>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</si>
  <si>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</si>
  <si>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</si>
  <si>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</si>
  <si>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</si>
  <si>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</si>
  <si>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</si>
  <si>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</si>
  <si>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</si>
  <si>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</si>
  <si>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</si>
  <si>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</si>
  <si>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</si>
  <si>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</si>
  <si>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</si>
  <si>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</si>
  <si>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</si>
  <si>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</si>
  <si>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</si>
  <si>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</si>
  <si>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</si>
  <si>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</si>
  <si>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</si>
  <si>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</si>
  <si>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</si>
  <si>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</si>
  <si>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</si>
  <si>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</si>
  <si>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</si>
  <si>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</si>
  <si>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</si>
  <si>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</si>
  <si>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</si>
  <si>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</si>
  <si>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</si>
  <si>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</si>
  <si>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</si>
  <si>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</si>
  <si>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</si>
  <si>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</si>
  <si>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</si>
  <si>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</si>
  <si>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</si>
  <si>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</si>
  <si>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</si>
  <si>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</si>
  <si>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</si>
  <si>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</si>
  <si>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</si>
  <si>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</si>
  <si>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</si>
  <si>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</si>
  <si>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</si>
  <si>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</si>
  <si>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</si>
  <si>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</si>
  <si>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</si>
  <si>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</si>
  <si>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</si>
  <si>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</si>
  <si>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</si>
  <si>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</si>
  <si>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</si>
  <si>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</si>
  <si>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</si>
  <si>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</si>
  <si>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</si>
  <si>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</si>
  <si>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</si>
  <si>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</si>
  <si>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</si>
  <si>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</si>
  <si>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</si>
  <si>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</si>
  <si>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</si>
  <si>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</si>
  <si>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</si>
  <si>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</si>
  <si>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</si>
  <si>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</si>
  <si>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</si>
  <si>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</si>
  <si>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</si>
  <si>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</si>
  <si>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</si>
  <si>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</si>
  <si>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</si>
  <si>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</si>
  <si>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</si>
  <si>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</si>
  <si>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</si>
  <si>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</si>
  <si>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</si>
  <si>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</si>
  <si>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</si>
  <si>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</si>
  <si>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</si>
  <si>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</si>
  <si>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</si>
  <si>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</si>
  <si>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</si>
  <si>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</si>
  <si>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</si>
  <si>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</si>
  <si>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</si>
  <si>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</si>
  <si>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</si>
  <si>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</si>
  <si>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</si>
  <si>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</si>
  <si>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</si>
  <si>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</si>
  <si>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</si>
  <si>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</si>
  <si>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</si>
  <si>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</si>
  <si>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</si>
  <si>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</si>
  <si>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</si>
  <si>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</si>
  <si>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</si>
  <si>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</si>
  <si>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</si>
  <si>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</si>
  <si>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</si>
  <si>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</si>
  <si>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</si>
  <si>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</si>
  <si>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</si>
  <si>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</si>
  <si>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</si>
  <si>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</si>
  <si>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</si>
  <si>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</si>
  <si>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</si>
  <si>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</si>
  <si>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</si>
  <si>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</si>
  <si>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</si>
  <si>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</si>
  <si>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</si>
  <si>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</si>
  <si>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</si>
  <si>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</si>
  <si>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</si>
  <si>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</si>
  <si>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</si>
  <si>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</si>
  <si>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</si>
  <si>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</si>
  <si>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</si>
  <si>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</si>
  <si>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</si>
  <si>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</si>
  <si>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</si>
  <si>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</si>
  <si>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</si>
  <si>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</si>
  <si>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</si>
  <si>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</si>
  <si>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</si>
  <si>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</si>
  <si>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</si>
  <si>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</si>
  <si>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</si>
  <si>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</si>
  <si>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</si>
  <si>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</si>
  <si>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</si>
  <si>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</si>
  <si>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</si>
  <si>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</si>
  <si>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</si>
  <si>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</si>
  <si>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</si>
  <si>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</si>
  <si>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</si>
  <si>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</si>
  <si>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</si>
  <si>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</si>
  <si>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</si>
  <si>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</si>
  <si>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</si>
  <si>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</si>
  <si>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</si>
  <si>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</si>
  <si>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</si>
  <si>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</si>
  <si>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</si>
  <si>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</si>
  <si>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</si>
  <si>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</si>
  <si>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</si>
  <si>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</si>
  <si>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</si>
  <si>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</si>
  <si>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</si>
  <si>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</si>
  <si>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</si>
  <si>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</si>
  <si>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</si>
  <si>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</si>
  <si>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</si>
  <si>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</si>
  <si>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</si>
  <si>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</si>
  <si>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</si>
  <si>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</si>
  <si>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</si>
  <si>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</si>
  <si>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</si>
  <si>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</si>
  <si>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</si>
  <si>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</si>
  <si>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</si>
  <si>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</si>
  <si>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</si>
  <si>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</si>
  <si>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</si>
  <si>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</si>
  <si>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</si>
  <si>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</si>
  <si>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</si>
  <si>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</si>
  <si>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</si>
  <si>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</si>
  <si>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</si>
  <si>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</si>
  <si>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</si>
  <si>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</si>
  <si>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</si>
  <si>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</si>
  <si>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</si>
  <si>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</si>
  <si>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</si>
  <si>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</si>
  <si>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</si>
  <si>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</si>
  <si>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</si>
  <si>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</si>
  <si>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</si>
  <si>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</si>
  <si>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</si>
  <si>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</si>
  <si>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</si>
  <si>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</si>
  <si>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</si>
  <si>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</si>
  <si>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</si>
  <si>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</si>
  <si>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</si>
  <si>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</si>
  <si>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</si>
  <si>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</si>
  <si>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</si>
  <si>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</si>
  <si>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</si>
  <si>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</si>
  <si>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</si>
  <si>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</si>
  <si>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</si>
  <si>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</si>
  <si>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</si>
  <si>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</si>
  <si>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</si>
  <si>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</si>
  <si>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</si>
  <si>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</si>
  <si>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</si>
  <si>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</si>
  <si>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</si>
  <si>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</si>
  <si>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</si>
  <si>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</si>
  <si>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</si>
  <si>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</si>
  <si>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</si>
  <si>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</si>
  <si>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</si>
  <si>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</si>
  <si>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</si>
  <si>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</si>
  <si>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</si>
  <si>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</si>
  <si>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</si>
  <si>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</si>
  <si>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</si>
  <si>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</si>
  <si>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</si>
  <si>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</si>
  <si>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</si>
  <si>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</si>
  <si>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</si>
  <si>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</si>
  <si>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</si>
  <si>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</si>
  <si>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</si>
  <si>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</si>
  <si>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</si>
  <si>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</si>
  <si>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</si>
  <si>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</si>
  <si>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</si>
  <si>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</si>
  <si>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</si>
  <si>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</si>
  <si>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</si>
  <si>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</si>
  <si>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</si>
  <si>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</si>
  <si>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</si>
  <si>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</si>
  <si>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</si>
  <si>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</si>
  <si>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</si>
  <si>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</si>
  <si>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</si>
  <si>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</si>
  <si>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</si>
  <si>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</si>
  <si>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</si>
  <si>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</si>
  <si>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</si>
  <si>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</si>
  <si>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</si>
  <si>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</si>
  <si>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</si>
  <si>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</si>
  <si>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</si>
  <si>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</si>
  <si>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</si>
  <si>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</si>
  <si>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</si>
  <si>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</si>
  <si>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</si>
  <si>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</si>
  <si>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</si>
  <si>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</si>
  <si>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</si>
  <si>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</si>
  <si>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</si>
  <si>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</si>
  <si>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</si>
  <si>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</si>
  <si>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</si>
  <si>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</si>
  <si>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</si>
  <si>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</si>
  <si>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</si>
  <si>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</si>
  <si>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</si>
  <si>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</si>
  <si>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</si>
  <si>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</si>
  <si>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</si>
  <si>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</si>
  <si>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</si>
  <si>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</si>
  <si>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</si>
  <si>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</si>
  <si>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</si>
  <si>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</si>
  <si>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</si>
  <si>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</si>
  <si>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</si>
  <si>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</si>
  <si>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</si>
  <si>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</si>
  <si>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</si>
  <si>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</si>
  <si>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</si>
  <si>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</si>
  <si>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</si>
  <si>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</si>
  <si>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</si>
  <si>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</si>
  <si>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</si>
  <si>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</si>
  <si>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</si>
  <si>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</si>
  <si>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</si>
  <si>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</si>
  <si>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</si>
  <si>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</si>
  <si>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</si>
  <si>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</si>
  <si>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</si>
  <si>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</si>
  <si>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</si>
  <si>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</si>
  <si>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</si>
  <si>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</si>
  <si>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</si>
  <si>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</si>
  <si>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</si>
  <si>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</si>
  <si>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</si>
  <si>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</si>
  <si>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</si>
  <si>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</si>
  <si>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</si>
  <si>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</si>
  <si>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</si>
  <si>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</si>
  <si>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</si>
  <si>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</si>
  <si>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</si>
  <si>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</si>
  <si>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</si>
  <si>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</si>
  <si>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</si>
  <si>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</si>
  <si>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</si>
  <si>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</si>
  <si>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</si>
  <si>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</si>
  <si>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</si>
  <si>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</si>
  <si>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</si>
  <si>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</si>
  <si>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</si>
  <si>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</si>
  <si>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</si>
  <si>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</si>
  <si>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</si>
  <si>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</si>
  <si>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</si>
  <si>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</si>
  <si>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</si>
  <si>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</si>
  <si>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</si>
  <si>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</si>
  <si>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</si>
  <si>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</si>
  <si>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</si>
  <si>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</si>
  <si>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</si>
  <si>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</si>
  <si>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</si>
  <si>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</si>
  <si>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</si>
  <si>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</si>
  <si>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</si>
  <si>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</si>
  <si>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</si>
  <si>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</si>
  <si>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</si>
  <si>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</si>
  <si>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</si>
  <si>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</si>
  <si>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</si>
  <si>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</si>
  <si>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</si>
  <si>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</si>
  <si>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</si>
  <si>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</si>
  <si>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</si>
  <si>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</si>
  <si>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</si>
  <si>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</si>
  <si>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</si>
  <si>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</si>
  <si>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</si>
  <si>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</si>
  <si>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</si>
  <si>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</si>
  <si>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</si>
  <si>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</si>
  <si>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</si>
  <si>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</si>
  <si>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</si>
  <si>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</si>
  <si>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</si>
  <si>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</si>
  <si>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</si>
  <si>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</si>
  <si>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</si>
  <si>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</si>
  <si>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</si>
  <si>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</si>
  <si>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</si>
  <si>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</si>
  <si>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</si>
  <si>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</si>
  <si>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</si>
  <si>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</si>
  <si>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</si>
  <si>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</si>
  <si>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</si>
  <si>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</si>
  <si>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</si>
  <si>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</si>
  <si>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</si>
  <si>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</si>
  <si>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</si>
  <si>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</si>
  <si>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</si>
  <si>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</si>
  <si>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</si>
  <si>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</si>
  <si>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</si>
  <si>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</si>
  <si>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</si>
  <si>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</si>
  <si>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</si>
  <si>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</si>
  <si>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</si>
  <si>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</si>
  <si>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</si>
  <si>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</si>
  <si>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</si>
  <si>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</si>
  <si>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</si>
  <si>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</si>
  <si>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</si>
  <si>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</si>
  <si>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</si>
  <si>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</si>
  <si>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</si>
  <si>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</si>
  <si>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</si>
  <si>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</si>
  <si>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</si>
  <si>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</si>
  <si>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</si>
  <si>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</si>
  <si>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</si>
  <si>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</si>
  <si>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</si>
  <si>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</si>
  <si>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</si>
  <si>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</si>
  <si>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</si>
  <si>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</si>
  <si>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</si>
  <si>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</si>
  <si>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</si>
  <si>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</si>
  <si>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</si>
  <si>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</si>
  <si>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</si>
  <si>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</si>
  <si>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</si>
  <si>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</si>
  <si>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</si>
  <si>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</si>
  <si>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</si>
  <si>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</si>
  <si>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</si>
  <si>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</si>
  <si>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</si>
  <si>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</si>
  <si>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</si>
  <si>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</si>
  <si>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</si>
  <si>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</si>
  <si>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</si>
  <si>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</si>
  <si>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</si>
  <si>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</si>
  <si>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</si>
  <si>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</si>
  <si>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</si>
  <si>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</si>
  <si>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</si>
  <si>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</si>
  <si>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</si>
  <si>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</si>
  <si>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</si>
  <si>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</si>
  <si>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</si>
  <si>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</si>
  <si>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</si>
  <si>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</si>
  <si>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</si>
  <si>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</si>
  <si>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</si>
  <si>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</si>
  <si>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</si>
  <si>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</si>
  <si>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</si>
  <si>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</si>
  <si>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</si>
  <si>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</si>
  <si>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</si>
  <si>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</si>
  <si>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</si>
  <si>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</si>
  <si>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</si>
  <si>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</si>
  <si>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</si>
  <si>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</si>
  <si>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</si>
  <si>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</si>
  <si>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</si>
  <si>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</si>
  <si>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</si>
  <si>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</si>
  <si>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</si>
  <si>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</si>
  <si>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</si>
  <si>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</si>
  <si>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</si>
  <si>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</si>
  <si>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</si>
  <si>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</si>
  <si>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</si>
  <si>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</si>
  <si>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</si>
  <si>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</si>
  <si>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</si>
  <si>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</si>
  <si>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</si>
  <si>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</si>
  <si>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</si>
  <si>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</si>
  <si>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</si>
  <si>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</si>
  <si>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</si>
  <si>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</si>
  <si>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</si>
  <si>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</si>
  <si>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</si>
  <si>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</si>
  <si>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</si>
  <si>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</si>
  <si>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</si>
  <si>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</si>
  <si>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</si>
  <si>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</si>
  <si>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</si>
  <si>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</si>
  <si>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</si>
  <si>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</si>
  <si>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</si>
  <si>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</si>
  <si>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</si>
  <si>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</si>
  <si>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</si>
  <si>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</si>
  <si>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</si>
  <si>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</si>
  <si>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</si>
  <si>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</si>
  <si>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</si>
  <si>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</si>
  <si>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</si>
  <si>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</si>
  <si>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</si>
  <si>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</si>
  <si>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</si>
  <si>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</si>
  <si>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</si>
  <si>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</si>
  <si>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</si>
  <si>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</si>
  <si>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</si>
  <si>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</si>
  <si>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</si>
  <si>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</si>
  <si>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</si>
  <si>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</si>
  <si>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</si>
  <si>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</si>
  <si>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</si>
  <si>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</si>
  <si>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</si>
  <si>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</si>
  <si>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</si>
  <si>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</si>
  <si>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</si>
  <si>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</si>
  <si>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</si>
  <si>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</si>
  <si>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</si>
  <si>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</si>
  <si>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</si>
  <si>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</si>
  <si>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</si>
  <si>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</si>
  <si>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</si>
  <si>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</si>
  <si>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</si>
  <si>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</si>
  <si>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</si>
  <si>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</si>
  <si>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</si>
  <si>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</si>
  <si>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</si>
  <si>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</si>
  <si>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</si>
  <si>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</si>
  <si>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</si>
  <si>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</si>
  <si>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</si>
  <si>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</si>
  <si>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</si>
  <si>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</si>
  <si>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</si>
  <si>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</si>
  <si>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</si>
  <si>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</si>
  <si>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</si>
  <si>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</si>
  <si>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</si>
  <si>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</si>
  <si>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</si>
  <si>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</si>
  <si>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</si>
  <si>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</si>
  <si>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</si>
  <si>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</si>
  <si>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</si>
  <si>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</si>
  <si>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</si>
  <si>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</si>
  <si>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</si>
  <si>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</si>
  <si>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</si>
  <si>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</si>
  <si>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</si>
  <si>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</si>
  <si>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</si>
  <si>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</si>
  <si>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</si>
  <si>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</si>
  <si>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</si>
  <si>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</si>
  <si>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</si>
  <si>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</si>
  <si>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</si>
  <si>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</si>
  <si>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</si>
  <si>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</si>
  <si>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</si>
  <si>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</si>
  <si>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</si>
  <si>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</si>
  <si>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</si>
  <si>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</si>
  <si>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</si>
  <si>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</si>
  <si>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</si>
  <si>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</si>
  <si>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</si>
  <si>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</si>
  <si>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</si>
  <si>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</si>
  <si>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</si>
  <si>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</si>
  <si>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</si>
  <si>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</si>
  <si>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</si>
  <si>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</si>
  <si>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</si>
  <si>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</si>
  <si>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</si>
  <si>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</si>
  <si>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</si>
  <si>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</si>
  <si>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</si>
  <si>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</si>
  <si>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</si>
  <si>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</si>
  <si>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</si>
  <si>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</si>
  <si>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</si>
  <si>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</si>
  <si>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</si>
  <si>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</si>
  <si>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</si>
  <si>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</si>
  <si>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</si>
  <si>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</si>
  <si>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</si>
  <si>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</si>
  <si>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</si>
  <si>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</si>
  <si>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</si>
  <si>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</si>
  <si>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</si>
  <si>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</si>
  <si>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</si>
  <si>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</si>
  <si>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</si>
  <si>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</si>
  <si>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</si>
  <si>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</si>
  <si>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</si>
  <si>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</si>
  <si>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</si>
  <si>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</si>
  <si>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</si>
  <si>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</si>
  <si>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</si>
  <si>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</si>
  <si>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</si>
  <si>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</si>
  <si>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</si>
  <si>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</si>
  <si>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</si>
  <si>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</si>
  <si>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</si>
  <si>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</si>
  <si>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</si>
  <si>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</si>
  <si>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</si>
  <si>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</si>
  <si>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</si>
  <si>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</si>
  <si>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</si>
  <si>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</si>
  <si>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</si>
  <si>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</si>
  <si>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</si>
  <si>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</si>
  <si>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</si>
  <si>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</si>
  <si>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</si>
  <si>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</si>
  <si>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</si>
  <si>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</si>
  <si>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</si>
  <si>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</si>
  <si>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</si>
  <si>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</si>
  <si>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</si>
  <si>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</si>
  <si>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</si>
  <si>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</si>
  <si>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</si>
  <si>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</si>
  <si>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</si>
  <si>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</si>
  <si>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</si>
  <si>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</si>
  <si>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</si>
  <si>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</si>
  <si>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</si>
  <si>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</si>
  <si>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</si>
  <si>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</si>
  <si>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</si>
  <si>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</si>
  <si>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</si>
  <si>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</si>
  <si>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</si>
  <si>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</si>
  <si>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</si>
  <si>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</si>
  <si>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</si>
  <si>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</si>
  <si>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</si>
  <si>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</si>
  <si>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</si>
  <si>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</si>
  <si>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</si>
  <si>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</si>
  <si>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</si>
  <si>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</si>
  <si>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</si>
  <si>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</si>
  <si>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</si>
  <si>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</si>
  <si>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</si>
  <si>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</si>
  <si>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</si>
  <si>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</si>
  <si>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</si>
  <si>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</si>
  <si>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</si>
  <si>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</si>
  <si>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</si>
  <si>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</si>
  <si>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</si>
  <si>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</si>
  <si>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</si>
  <si>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</si>
  <si>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</si>
  <si>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</si>
  <si>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</si>
  <si>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</si>
  <si>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</si>
  <si>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</si>
  <si>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</si>
  <si>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</si>
  <si>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</si>
  <si>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</si>
  <si>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</si>
  <si>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</si>
  <si>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</si>
  <si>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</si>
  <si>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</si>
  <si>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</si>
  <si>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</si>
  <si>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</si>
  <si>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</si>
  <si>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</si>
  <si>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</si>
  <si>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</si>
  <si>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</si>
  <si>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</si>
  <si>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</si>
  <si>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</si>
  <si>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</si>
  <si>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</si>
  <si>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</si>
  <si>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</si>
  <si>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</si>
  <si>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</si>
  <si>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</si>
  <si>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</si>
  <si>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</si>
  <si>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</si>
  <si>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</si>
  <si>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</si>
  <si>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</si>
  <si>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</si>
  <si>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</si>
  <si>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</si>
  <si>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</si>
  <si>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</si>
  <si>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</si>
  <si>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</si>
  <si>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</si>
  <si>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</si>
  <si>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</si>
  <si>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</si>
  <si>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</si>
  <si>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</si>
  <si>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</si>
  <si>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</si>
  <si>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</si>
  <si>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</si>
  <si>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</si>
  <si>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</si>
  <si>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</si>
  <si>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</si>
  <si>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</si>
  <si>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</si>
  <si>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</si>
  <si>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</si>
  <si>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</si>
  <si>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</si>
  <si>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</si>
  <si>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</si>
  <si>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</si>
  <si>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</si>
  <si>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</si>
  <si>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</si>
  <si>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</si>
  <si>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</si>
  <si>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</si>
  <si>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</si>
  <si>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</si>
  <si>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</si>
  <si>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</si>
  <si>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</si>
  <si>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</si>
  <si>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</si>
  <si>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</si>
  <si>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</si>
  <si>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</si>
  <si>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</si>
  <si>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</si>
  <si>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</si>
  <si>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</si>
  <si>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</si>
  <si>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</si>
  <si>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</si>
  <si>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</si>
  <si>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</si>
  <si>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</si>
  <si>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</si>
  <si>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</si>
  <si>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</si>
  <si>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</si>
  <si>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</si>
  <si>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</si>
  <si>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</si>
  <si>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</si>
  <si>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</si>
  <si>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</si>
  <si>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</si>
  <si>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</si>
  <si>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</si>
  <si>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</si>
  <si>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</si>
  <si>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</si>
  <si>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</si>
  <si>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</si>
  <si>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</si>
  <si>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</si>
  <si>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</si>
  <si>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</si>
  <si>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</si>
  <si>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</si>
  <si>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</si>
  <si>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</si>
  <si>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</si>
  <si>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</si>
  <si>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</si>
  <si>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</si>
  <si>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</si>
  <si>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</si>
  <si>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</si>
  <si>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</si>
  <si>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</si>
  <si>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</si>
  <si>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</si>
  <si>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</si>
  <si>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</si>
  <si>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</si>
  <si>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</si>
  <si>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</si>
  <si>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</si>
  <si>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</si>
  <si>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</si>
  <si>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</si>
  <si>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</si>
  <si>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</si>
  <si>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</si>
  <si>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</si>
  <si>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</si>
  <si>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</si>
  <si>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</si>
  <si>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</si>
  <si>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</si>
  <si>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</si>
  <si>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</si>
  <si>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</si>
  <si>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</si>
  <si>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</si>
  <si>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</si>
  <si>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</si>
  <si>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</si>
  <si>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</si>
  <si>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</si>
  <si>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</si>
  <si>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</si>
  <si>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</si>
  <si>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</si>
  <si>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</si>
  <si>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</si>
  <si>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</si>
  <si>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</si>
  <si>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</si>
  <si>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</si>
  <si>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</si>
  <si>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</si>
  <si>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</si>
  <si>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</si>
  <si>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</si>
  <si>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</si>
  <si>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</si>
  <si>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</si>
  <si>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</si>
  <si>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</si>
  <si>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</si>
  <si>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</si>
  <si>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</si>
  <si>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</si>
  <si>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</si>
  <si>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</si>
  <si>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</si>
  <si>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</si>
  <si>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</si>
  <si>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</si>
  <si>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</si>
  <si>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</si>
  <si>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</si>
  <si>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</si>
  <si>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</si>
  <si>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</si>
  <si>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</si>
  <si>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</si>
  <si>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</si>
  <si>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</si>
  <si>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</si>
  <si>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</si>
  <si>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</si>
  <si>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</si>
  <si>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</si>
  <si>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</si>
  <si>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</si>
  <si>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</si>
  <si>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</si>
  <si>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</si>
  <si>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</si>
  <si>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</si>
  <si>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</si>
  <si>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</si>
  <si>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</si>
  <si>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</si>
  <si>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</si>
  <si>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</si>
  <si>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</si>
  <si>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</si>
  <si>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</si>
  <si>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</si>
  <si>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</si>
  <si>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</si>
  <si>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</si>
  <si>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</si>
  <si>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</si>
  <si>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</si>
  <si>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</si>
  <si>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</si>
  <si>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</si>
  <si>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</si>
  <si>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</si>
  <si>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</si>
  <si>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</si>
  <si>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</si>
  <si>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</si>
  <si>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</si>
  <si>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</si>
  <si>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</si>
  <si>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</si>
  <si>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</si>
  <si>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</si>
  <si>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</si>
  <si>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</si>
  <si>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</si>
  <si>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</si>
  <si>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</si>
  <si>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</si>
  <si>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</si>
  <si>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</si>
  <si>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</si>
  <si>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</si>
  <si>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</si>
  <si>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</si>
  <si>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</si>
  <si>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</si>
  <si>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</si>
  <si>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</si>
  <si>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</si>
  <si>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</si>
  <si>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</si>
  <si>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</si>
  <si>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</si>
  <si>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</si>
  <si>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</si>
  <si>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</si>
  <si>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</si>
  <si>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</si>
  <si>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</si>
  <si>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</si>
  <si>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</si>
  <si>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</si>
  <si>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</si>
  <si>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</si>
  <si>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</si>
  <si>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</si>
  <si>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</si>
  <si>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</si>
  <si>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</si>
  <si>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</si>
  <si>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</si>
  <si>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</si>
  <si>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</si>
  <si>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</si>
  <si>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</si>
  <si>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</si>
  <si>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</si>
  <si>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</si>
  <si>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</si>
  <si>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</si>
  <si>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</si>
  <si>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</si>
  <si>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</si>
  <si>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</si>
  <si>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</si>
  <si>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</si>
  <si>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</si>
  <si>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</si>
  <si>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</si>
  <si>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</si>
  <si>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</si>
  <si>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</si>
  <si>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</si>
  <si>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</si>
  <si>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</si>
  <si>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</si>
  <si>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</si>
  <si>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</si>
  <si>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</si>
  <si>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</si>
  <si>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</si>
  <si>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</si>
  <si>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</si>
  <si>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</si>
  <si>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</si>
  <si>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</si>
  <si>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</si>
  <si>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</si>
  <si>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</si>
  <si>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</si>
  <si>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</si>
  <si>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</si>
  <si>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</si>
  <si>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</si>
  <si>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</si>
  <si>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</si>
  <si>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</si>
  <si>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</si>
  <si>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</si>
  <si>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</si>
  <si>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</si>
  <si>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</si>
  <si>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</si>
  <si>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</si>
  <si>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</si>
  <si>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</si>
  <si>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</si>
  <si>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</si>
  <si>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</si>
  <si>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</si>
  <si>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</si>
  <si>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</si>
  <si>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</si>
  <si>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</si>
  <si>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</si>
  <si>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</si>
  <si>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</si>
  <si>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</si>
  <si>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</si>
  <si>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</si>
  <si>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</si>
  <si>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</si>
  <si>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</si>
  <si>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</si>
  <si>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</si>
  <si>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</si>
  <si>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</si>
  <si>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</si>
  <si>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</si>
  <si>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</si>
  <si>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</si>
  <si>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</si>
  <si>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</si>
  <si>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</si>
  <si>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</si>
  <si>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</si>
  <si>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</si>
  <si>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</si>
  <si>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</si>
  <si>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</si>
  <si>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</si>
  <si>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</si>
  <si>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</si>
  <si>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</si>
  <si>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</si>
  <si>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</si>
  <si>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</si>
  <si>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</si>
  <si>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</si>
  <si>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</si>
  <si>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</si>
  <si>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</si>
  <si>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</si>
  <si>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</si>
  <si>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</si>
  <si>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</si>
  <si>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</si>
  <si>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</si>
  <si>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</si>
  <si>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</si>
  <si>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</si>
  <si>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</si>
  <si>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</si>
  <si>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</si>
  <si>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</si>
  <si>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</si>
  <si>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</si>
  <si>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</si>
  <si>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</si>
  <si>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</si>
  <si>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</si>
  <si>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</si>
  <si>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</si>
  <si>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</si>
  <si>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</si>
  <si>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</si>
  <si>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</si>
  <si>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</si>
  <si>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</si>
  <si>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</si>
  <si>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</si>
  <si>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</si>
  <si>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</si>
  <si>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</si>
  <si>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</si>
  <si>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</si>
  <si>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</si>
  <si>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</si>
  <si>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</si>
  <si>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</si>
  <si>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</si>
  <si>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</si>
  <si>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</si>
  <si>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</si>
  <si>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</si>
  <si>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</si>
  <si>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</si>
  <si>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</si>
  <si>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</si>
  <si>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</si>
  <si>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</si>
  <si>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</si>
  <si>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</si>
  <si>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</si>
  <si>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</si>
  <si>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</si>
  <si>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</si>
  <si>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</si>
  <si>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</si>
  <si>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</si>
  <si>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</si>
  <si>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</si>
  <si>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</si>
  <si>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</si>
  <si>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</si>
  <si>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</si>
  <si>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</si>
  <si>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</si>
  <si>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</si>
  <si>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</si>
  <si>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</si>
  <si>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</si>
  <si>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</si>
  <si>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</si>
  <si>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</si>
  <si>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</si>
  <si>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</si>
  <si>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</si>
  <si>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</si>
  <si>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</si>
  <si>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</si>
  <si>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</si>
  <si>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</si>
  <si>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</si>
  <si>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</si>
  <si>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</si>
  <si>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</si>
  <si>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</si>
  <si>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</si>
  <si>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</si>
  <si>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</si>
  <si>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</si>
  <si>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</si>
  <si>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</si>
  <si>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</si>
  <si>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</si>
  <si>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</si>
  <si>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</si>
  <si>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</si>
  <si>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</si>
  <si>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</si>
  <si>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</si>
  <si>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</si>
  <si>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</si>
  <si>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</si>
  <si>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</si>
  <si>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</si>
  <si>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</si>
  <si>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</si>
  <si>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</si>
  <si>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</si>
  <si>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</si>
  <si>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</si>
  <si>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</si>
  <si>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</si>
  <si>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</si>
  <si>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</si>
  <si>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</si>
  <si>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</si>
  <si>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</si>
  <si>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</si>
  <si>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</si>
  <si>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</si>
  <si>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</si>
  <si>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</si>
  <si>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</si>
  <si>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</si>
  <si>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</si>
  <si>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</si>
  <si>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</si>
  <si>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</si>
  <si>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</si>
  <si>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</si>
  <si>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</si>
  <si>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</si>
  <si>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</si>
  <si>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</si>
  <si>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</si>
  <si>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</si>
  <si>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</si>
  <si>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</si>
  <si>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</si>
  <si>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</si>
  <si>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</si>
  <si>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</si>
  <si>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</si>
  <si>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</si>
  <si>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</si>
  <si>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</si>
  <si>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</si>
  <si>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</si>
  <si>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</si>
  <si>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</si>
  <si>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</si>
  <si>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</si>
  <si>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</si>
  <si>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</si>
  <si>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</si>
  <si>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</si>
  <si>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</si>
  <si>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</si>
  <si>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</si>
  <si>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</si>
  <si>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</si>
  <si>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</si>
  <si>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</si>
  <si>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</si>
  <si>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</si>
  <si>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</si>
  <si>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</si>
  <si>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</si>
  <si>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</si>
  <si>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</si>
  <si>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</si>
  <si>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</si>
  <si>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</si>
  <si>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</si>
  <si>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</si>
  <si>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</si>
  <si>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</si>
  <si>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</si>
  <si>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</si>
  <si>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</si>
  <si>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</si>
  <si>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</si>
  <si>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</si>
  <si>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</si>
  <si>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</si>
  <si>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</si>
  <si>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</si>
  <si>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</si>
  <si>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</si>
  <si>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</si>
  <si>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</si>
  <si>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</si>
  <si>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</si>
  <si>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</si>
  <si>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</si>
  <si>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</si>
  <si>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</si>
  <si>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</si>
  <si>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</si>
  <si>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</si>
  <si>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</si>
  <si>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</si>
  <si>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</si>
  <si>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</si>
  <si>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</si>
  <si>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</si>
  <si>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</si>
  <si>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</si>
  <si>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</si>
  <si>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</si>
  <si>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</si>
  <si>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</si>
  <si>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</si>
  <si>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</si>
  <si>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</si>
  <si>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</si>
  <si>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</si>
  <si>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</si>
  <si>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</si>
  <si>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</si>
  <si>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</si>
  <si>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</si>
  <si>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</si>
  <si>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</si>
  <si>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</si>
  <si>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</si>
  <si>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</si>
  <si>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</si>
  <si>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</si>
  <si>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</si>
  <si>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</si>
  <si>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</si>
  <si>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</si>
  <si>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</si>
  <si>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</si>
  <si>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</si>
  <si>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</si>
  <si>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</si>
  <si>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</si>
  <si>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</si>
  <si>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</si>
  <si>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</si>
  <si>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</si>
  <si>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</si>
  <si>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</si>
  <si>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</si>
  <si>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</si>
  <si>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</si>
  <si>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</si>
  <si>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</si>
  <si>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</si>
  <si>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</si>
  <si>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</si>
  <si>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</si>
  <si>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</si>
  <si>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</si>
  <si>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</si>
  <si>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</si>
  <si>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</si>
  <si>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</si>
  <si>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</si>
  <si>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</si>
  <si>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</si>
  <si>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</si>
  <si>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</si>
  <si>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</si>
  <si>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</si>
  <si>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</si>
  <si>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</si>
  <si>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</si>
  <si>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</si>
  <si>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</si>
  <si>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</si>
  <si>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</si>
  <si>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</si>
  <si>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</si>
  <si>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</si>
  <si>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</si>
  <si>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</si>
  <si>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</si>
  <si>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</si>
  <si>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</si>
  <si>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</si>
  <si>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</si>
  <si>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</si>
  <si>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</si>
  <si>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</si>
  <si>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</si>
  <si>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</si>
  <si>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</si>
  <si>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</si>
  <si>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</si>
  <si>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</si>
  <si>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</si>
  <si>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</si>
  <si>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</si>
  <si>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</si>
  <si>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</si>
  <si>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</si>
  <si>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</si>
  <si>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</si>
  <si>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</si>
  <si>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</si>
  <si>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</si>
  <si>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</si>
  <si>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</si>
  <si>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</si>
  <si>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</si>
  <si>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</si>
  <si>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</si>
  <si>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</si>
  <si>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</si>
  <si>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</si>
  <si>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</si>
  <si>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</si>
  <si>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</si>
  <si>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</si>
  <si>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</si>
  <si>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</si>
  <si>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</si>
  <si>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</si>
  <si>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</si>
  <si>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</si>
  <si>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</si>
  <si>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</si>
  <si>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</si>
  <si>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</si>
  <si>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</si>
  <si>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</si>
  <si>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</si>
  <si>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</si>
  <si>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</si>
  <si>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</si>
  <si>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</si>
  <si>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</si>
  <si>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</si>
  <si>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</si>
  <si>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</si>
  <si>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</si>
  <si>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</si>
  <si>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</si>
  <si>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</si>
  <si>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</si>
  <si>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</si>
  <si>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</si>
  <si>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</si>
  <si>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</si>
  <si>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</si>
  <si>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</si>
  <si>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</si>
  <si>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</si>
  <si>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</si>
  <si>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</si>
  <si>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</si>
  <si>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</si>
  <si>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</si>
  <si>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</si>
  <si>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</si>
  <si>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</si>
  <si>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</si>
  <si>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</si>
  <si>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</si>
  <si>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</si>
  <si>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</si>
  <si>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</si>
  <si>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</si>
  <si>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</si>
  <si>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</si>
  <si>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</si>
  <si>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</si>
  <si>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</si>
  <si>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</si>
  <si>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</si>
  <si>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</si>
  <si>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</si>
  <si>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</si>
  <si>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</si>
  <si>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</si>
  <si>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</si>
  <si>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</si>
  <si>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</si>
  <si>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</si>
  <si>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</si>
  <si>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</si>
  <si>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</si>
  <si>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</si>
  <si>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</si>
  <si>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</si>
  <si>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</si>
  <si>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</si>
  <si>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</si>
  <si>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</si>
  <si>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</si>
  <si>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</si>
  <si>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</si>
  <si>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</si>
  <si>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</si>
  <si>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</si>
  <si>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</si>
  <si>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</si>
  <si>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</si>
  <si>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</si>
  <si>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</si>
  <si>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</si>
  <si>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</si>
  <si>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</si>
  <si>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</si>
  <si>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</si>
  <si>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</si>
  <si>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</si>
  <si>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</si>
  <si>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</si>
  <si>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</si>
  <si>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</si>
  <si>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</si>
  <si>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</si>
  <si>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</si>
  <si>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</si>
  <si>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</si>
  <si>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</si>
  <si>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</si>
  <si>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</si>
  <si>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</si>
  <si>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</si>
  <si>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</si>
  <si>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</si>
  <si>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</si>
  <si>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</si>
  <si>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</si>
  <si>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</si>
  <si>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</si>
  <si>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</si>
  <si>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</si>
  <si>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</si>
  <si>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</si>
  <si>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</si>
  <si>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</si>
  <si>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</si>
  <si>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</si>
  <si>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</si>
  <si>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</si>
  <si>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</si>
  <si>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</si>
  <si>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</si>
  <si>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</si>
  <si>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</si>
  <si>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</si>
  <si>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</si>
  <si>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</si>
  <si>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</si>
  <si>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</si>
  <si>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</si>
  <si>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</si>
  <si>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</si>
  <si>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</si>
  <si>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</si>
  <si>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</si>
  <si>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</si>
  <si>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</si>
  <si>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</si>
  <si>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</si>
  <si>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</si>
  <si>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</si>
  <si>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</si>
  <si>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</si>
  <si>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</si>
  <si>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</si>
  <si>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</si>
  <si>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</si>
  <si>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</si>
  <si>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</si>
  <si>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</si>
  <si>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</si>
  <si>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</si>
  <si>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</si>
  <si>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</si>
  <si>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</si>
  <si>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</si>
  <si>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</si>
  <si>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</si>
  <si>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</si>
  <si>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</si>
  <si>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</si>
  <si>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</si>
  <si>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</si>
  <si>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</si>
  <si>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</si>
  <si>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</si>
  <si>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</si>
  <si>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</si>
  <si>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</si>
  <si>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</si>
  <si>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</si>
  <si>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</si>
  <si>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</si>
  <si>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</si>
  <si>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</si>
  <si>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</si>
  <si>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</si>
  <si>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</si>
  <si>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</si>
  <si>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</si>
  <si>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</si>
  <si>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</si>
  <si>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</si>
  <si>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</si>
  <si>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</si>
  <si>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</si>
  <si>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</si>
  <si>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</si>
  <si>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</si>
  <si>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</si>
  <si>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</si>
  <si>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</si>
  <si>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</si>
  <si>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</si>
  <si>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</si>
  <si>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</si>
  <si>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</si>
  <si>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</si>
  <si>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</si>
  <si>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</si>
  <si>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</si>
  <si>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</si>
  <si>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</si>
  <si>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</si>
  <si>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</si>
  <si>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</si>
  <si>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</si>
  <si>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</si>
  <si>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</si>
  <si>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</si>
  <si>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</si>
  <si>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</si>
  <si>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</si>
  <si>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</si>
  <si>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</si>
  <si>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</si>
  <si>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</si>
  <si>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</si>
  <si>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</si>
  <si>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</si>
  <si>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</si>
  <si>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</si>
  <si>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</si>
  <si>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</si>
  <si>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</si>
  <si>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</si>
  <si>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</si>
  <si>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</si>
  <si>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</si>
  <si>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</si>
  <si>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</si>
  <si>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</si>
  <si>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</si>
  <si>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</si>
  <si>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</si>
  <si>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</si>
  <si>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</si>
  <si>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</si>
  <si>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</si>
  <si>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</si>
  <si>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</si>
  <si>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</si>
  <si>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</si>
  <si>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</si>
  <si>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</si>
  <si>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</si>
  <si>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</si>
  <si>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</si>
  <si>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</si>
  <si>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</si>
  <si>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</si>
  <si>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</si>
  <si>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</si>
  <si>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</si>
  <si>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</si>
  <si>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</si>
  <si>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</si>
  <si>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</si>
  <si>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</si>
  <si>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</si>
  <si>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</si>
  <si>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</si>
  <si>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</si>
  <si>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</si>
  <si>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</si>
  <si>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</si>
  <si>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</si>
  <si>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</si>
  <si>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</si>
  <si>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</si>
  <si>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</si>
  <si>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</si>
  <si>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</si>
  <si>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</si>
  <si>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</si>
  <si>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</si>
  <si>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</si>
  <si>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</si>
  <si>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</si>
  <si>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</si>
  <si>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</si>
  <si>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</si>
  <si>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</si>
  <si>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</si>
  <si>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</si>
  <si>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</si>
  <si>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</si>
  <si>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</si>
  <si>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</si>
  <si>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</si>
  <si>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</si>
  <si>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</si>
  <si>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</si>
  <si>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</si>
  <si>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</si>
  <si>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</si>
  <si>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</si>
  <si>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</si>
  <si>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</si>
  <si>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</si>
  <si>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</si>
  <si>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</si>
  <si>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</si>
  <si>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</si>
  <si>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</si>
  <si>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</si>
  <si>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</si>
  <si>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</si>
  <si>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</si>
  <si>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</si>
  <si>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</si>
  <si>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</si>
  <si>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</si>
  <si>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</si>
  <si>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</si>
  <si>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</si>
  <si>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</si>
  <si>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</si>
  <si>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</si>
  <si>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</si>
  <si>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</si>
  <si>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</si>
  <si>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</si>
  <si>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</si>
  <si>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</si>
  <si>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</si>
  <si>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</si>
  <si>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</si>
  <si>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</si>
  <si>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</si>
  <si>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</si>
  <si>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</si>
  <si>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</si>
  <si>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</si>
  <si>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</si>
  <si>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</si>
  <si>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</si>
  <si>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</si>
  <si>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</si>
  <si>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</si>
  <si>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</si>
  <si>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</si>
  <si>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</si>
  <si>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</si>
  <si>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</si>
  <si>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</si>
  <si>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</si>
  <si>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</si>
  <si>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</si>
  <si>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</si>
  <si>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</si>
  <si>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</si>
  <si>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</si>
  <si>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</si>
  <si>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</si>
  <si>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</si>
  <si>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</si>
  <si>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</si>
  <si>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</si>
  <si>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</si>
  <si>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</si>
  <si>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</si>
  <si>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</si>
  <si>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</si>
  <si>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</si>
  <si>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</si>
  <si>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</si>
  <si>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</si>
  <si>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</si>
  <si>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</si>
  <si>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</si>
  <si>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</si>
  <si>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</si>
  <si>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</si>
  <si>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</si>
  <si>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</si>
  <si>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</si>
  <si>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</si>
  <si>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</si>
  <si>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</si>
  <si>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</si>
  <si>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</si>
  <si>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</si>
  <si>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</si>
  <si>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</si>
  <si>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</si>
  <si>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</si>
  <si>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</si>
  <si>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</si>
  <si>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</si>
  <si>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</si>
  <si>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</si>
  <si>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</si>
  <si>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</si>
  <si>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</si>
  <si>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</si>
  <si>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</si>
  <si>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</si>
  <si>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</si>
  <si>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</si>
  <si>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</si>
  <si>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</si>
  <si>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</si>
  <si>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</si>
  <si>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</si>
  <si>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</si>
  <si>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</si>
  <si>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</si>
  <si>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</si>
  <si>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</si>
  <si>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</si>
  <si>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</si>
  <si>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</si>
  <si>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</si>
  <si>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</si>
  <si>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</si>
  <si>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</si>
  <si>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</si>
  <si>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</si>
  <si>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</si>
  <si>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</si>
  <si>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</si>
  <si>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</si>
  <si>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</si>
  <si>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</si>
  <si>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</si>
  <si>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</si>
  <si>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</si>
  <si>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</si>
  <si>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</si>
  <si>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</si>
  <si>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</si>
  <si>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</si>
  <si>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</si>
  <si>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</si>
  <si>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</si>
  <si>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</si>
  <si>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</si>
  <si>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</si>
  <si>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</si>
  <si>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</si>
  <si>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</si>
  <si>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</si>
  <si>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</si>
  <si>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</si>
  <si>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</si>
  <si>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</si>
  <si>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</si>
  <si>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</si>
  <si>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</si>
  <si>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</si>
  <si>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</si>
  <si>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</si>
  <si>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</si>
  <si>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</si>
  <si>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</si>
  <si>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</si>
  <si>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</si>
  <si>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</si>
  <si>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</si>
  <si>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</si>
  <si>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</si>
  <si>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</si>
  <si>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</si>
  <si>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</si>
  <si>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</si>
  <si>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</si>
  <si>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</si>
  <si>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</si>
  <si>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</si>
  <si>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</si>
  <si>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</si>
  <si>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</si>
  <si>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</si>
  <si>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</si>
  <si>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</si>
  <si>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</si>
  <si>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</si>
  <si>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</si>
  <si>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</si>
  <si>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</si>
  <si>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</si>
  <si>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</si>
  <si>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</si>
  <si>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</si>
  <si>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</si>
  <si>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</si>
  <si>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</si>
  <si>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</si>
  <si>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</si>
  <si>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</si>
  <si>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</si>
  <si>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</si>
  <si>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</si>
  <si>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</si>
  <si>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</si>
  <si>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</si>
  <si>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</si>
  <si>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</si>
  <si>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</si>
  <si>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</si>
  <si>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</si>
  <si>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</si>
  <si>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</si>
  <si>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</si>
  <si>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</si>
  <si>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</si>
  <si>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</si>
  <si>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</si>
  <si>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</si>
  <si>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</si>
  <si>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</si>
  <si>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</si>
  <si>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</si>
  <si>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</si>
  <si>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</si>
  <si>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</si>
  <si>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</si>
  <si>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</si>
  <si>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</si>
  <si>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</si>
  <si>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</si>
  <si>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</si>
  <si>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</si>
  <si>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</si>
  <si>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</si>
  <si>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</si>
  <si>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</si>
  <si>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</si>
  <si>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</si>
  <si>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</si>
  <si>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</si>
  <si>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</si>
  <si>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</si>
  <si>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</si>
  <si>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</si>
  <si>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</si>
  <si>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</si>
  <si>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</si>
  <si>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</si>
  <si>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</si>
  <si>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</si>
  <si>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</si>
  <si>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</si>
  <si>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</si>
  <si>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</si>
  <si>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</si>
  <si>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</si>
  <si>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</si>
  <si>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</si>
  <si>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</si>
  <si>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</si>
  <si>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</si>
  <si>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</si>
  <si>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</si>
  <si>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</si>
  <si>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</si>
  <si>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</si>
  <si>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</si>
  <si>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</si>
  <si>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</si>
  <si>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</si>
  <si>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</si>
  <si>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</si>
  <si>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</si>
  <si>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</si>
  <si>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</si>
  <si>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</si>
  <si>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</si>
  <si>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</si>
  <si>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</si>
  <si>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</si>
  <si>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</si>
  <si>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</si>
  <si>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</si>
  <si>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</si>
  <si>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</si>
  <si>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</si>
  <si>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</si>
  <si>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</si>
  <si>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</si>
  <si>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</si>
  <si>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</si>
  <si>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</si>
  <si>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</si>
  <si>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</si>
  <si>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</si>
  <si>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</si>
  <si>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</si>
  <si>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</si>
  <si>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</si>
  <si>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</si>
  <si>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</si>
  <si>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</si>
  <si>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</si>
  <si>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</si>
  <si>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</si>
  <si>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</si>
  <si>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</si>
  <si>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</si>
  <si>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</si>
  <si>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</si>
  <si>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</si>
  <si>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</si>
  <si>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</si>
  <si>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</si>
  <si>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</si>
  <si>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</si>
  <si>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</si>
  <si>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</si>
  <si>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</si>
  <si>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</si>
  <si>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</si>
  <si>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</si>
  <si>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</si>
  <si>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</si>
  <si>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</si>
  <si>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</si>
  <si>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</si>
  <si>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</si>
  <si>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</si>
  <si>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</si>
  <si>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</si>
  <si>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</si>
  <si>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</si>
  <si>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</si>
  <si>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</si>
  <si>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</si>
  <si>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</si>
  <si>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</si>
  <si>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</si>
  <si>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</si>
  <si>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</si>
  <si>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</si>
  <si>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</si>
  <si>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</si>
  <si>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</si>
  <si>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</si>
  <si>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</si>
  <si>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</si>
  <si>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</si>
  <si>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</si>
  <si>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</si>
  <si>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</si>
  <si>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</si>
  <si>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</si>
  <si>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</si>
  <si>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</si>
  <si>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</si>
  <si>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</si>
  <si>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</si>
  <si>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</si>
  <si>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</si>
  <si>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</si>
  <si>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</si>
  <si>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</si>
  <si>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</si>
  <si>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</si>
  <si>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</si>
  <si>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</si>
  <si>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</si>
  <si>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</si>
  <si>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</si>
  <si>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</si>
  <si>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</si>
  <si>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</si>
  <si>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</si>
  <si>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</si>
  <si>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</si>
  <si>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</si>
  <si>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</si>
  <si>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</si>
  <si>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</si>
  <si>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</si>
  <si>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</si>
  <si>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</si>
  <si>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</si>
  <si>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</si>
  <si>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</si>
  <si>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</si>
  <si>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</si>
  <si>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</si>
  <si>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</si>
  <si>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</si>
  <si>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</si>
  <si>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</si>
  <si>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</si>
  <si>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</si>
  <si>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</si>
  <si>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</si>
  <si>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</si>
  <si>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</si>
  <si>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</si>
  <si>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</si>
  <si>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</si>
  <si>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</si>
  <si>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</si>
  <si>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</si>
  <si>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</si>
  <si>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</si>
  <si>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</si>
  <si>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</si>
  <si>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</si>
  <si>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</si>
  <si>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</si>
  <si>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</si>
  <si>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</si>
  <si>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</si>
  <si>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</si>
  <si>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</si>
  <si>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</si>
  <si>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</si>
  <si>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</si>
  <si>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</si>
  <si>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</si>
  <si>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</si>
  <si>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</si>
  <si>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</si>
  <si>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</si>
  <si>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</si>
  <si>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</si>
  <si>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</si>
  <si>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</si>
  <si>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</si>
  <si>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</si>
  <si>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</si>
  <si>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</si>
  <si>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</si>
  <si>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</si>
  <si>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</si>
  <si>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</si>
  <si>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</si>
  <si>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</si>
  <si>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</si>
  <si>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</si>
  <si>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</si>
  <si>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</si>
  <si>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</si>
  <si>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</si>
  <si>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</si>
  <si>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</si>
  <si>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</si>
  <si>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</si>
  <si>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</si>
  <si>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</si>
  <si>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</si>
  <si>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</si>
  <si>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</si>
  <si>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</si>
  <si>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</si>
  <si>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</si>
  <si>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</si>
  <si>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</si>
  <si>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</si>
  <si>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</si>
  <si>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</si>
  <si>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</si>
  <si>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</si>
  <si>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</si>
  <si>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</si>
  <si>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</si>
  <si>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</si>
  <si>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</si>
  <si>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</si>
  <si>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</si>
  <si>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</si>
  <si>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</si>
  <si>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</si>
  <si>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</si>
  <si>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</si>
  <si>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</si>
  <si>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</si>
  <si>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</si>
  <si>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</si>
  <si>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</si>
  <si>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</si>
  <si>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</si>
  <si>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</si>
  <si>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</si>
  <si>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</si>
  <si>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</si>
  <si>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</si>
  <si>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</si>
  <si>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</si>
  <si>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</si>
  <si>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</si>
  <si>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</si>
  <si>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</si>
  <si>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</si>
  <si>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</si>
  <si>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</si>
  <si>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</si>
  <si>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</si>
  <si>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</si>
  <si>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</si>
  <si>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</si>
  <si>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</si>
  <si>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</si>
  <si>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</si>
  <si>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</si>
  <si>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</si>
  <si>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</si>
  <si>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</si>
  <si>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</si>
  <si>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</si>
  <si>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</si>
  <si>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</si>
  <si>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</si>
  <si>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</si>
  <si>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</si>
  <si>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</si>
  <si>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</si>
  <si>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</si>
  <si>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</si>
  <si>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</si>
  <si>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</si>
  <si>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</si>
  <si>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</si>
  <si>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</si>
  <si>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</si>
  <si>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</si>
  <si>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</si>
  <si>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</si>
  <si>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</si>
  <si>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</si>
  <si>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</si>
  <si>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</si>
  <si>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</si>
  <si>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</si>
  <si>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</si>
  <si>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</si>
  <si>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</si>
  <si>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</si>
  <si>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</si>
  <si>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</si>
  <si>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</si>
  <si>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</si>
  <si>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</si>
  <si>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</si>
  <si>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</si>
  <si>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</si>
  <si>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</si>
  <si>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</si>
  <si>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</si>
  <si>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</si>
  <si>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</si>
  <si>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</si>
  <si>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</si>
  <si>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</si>
  <si>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</si>
  <si>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</si>
  <si>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</si>
  <si>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</si>
  <si>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</si>
  <si>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</si>
  <si>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</si>
  <si>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</si>
  <si>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</si>
  <si>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</si>
  <si>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</si>
  <si>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</si>
  <si>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</si>
  <si>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</si>
  <si>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</si>
  <si>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</si>
  <si>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</si>
  <si>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</si>
  <si>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</si>
  <si>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</si>
  <si>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</si>
  <si>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</si>
  <si>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</si>
  <si>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</si>
  <si>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</si>
  <si>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</si>
  <si>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</si>
  <si>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</si>
  <si>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</si>
  <si>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</si>
  <si>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</si>
  <si>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</si>
  <si>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</si>
  <si>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</si>
  <si>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</si>
  <si>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</si>
  <si>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</si>
  <si>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</si>
  <si>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</si>
  <si>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</si>
  <si>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</si>
  <si>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</si>
  <si>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</si>
  <si>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</si>
  <si>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</si>
  <si>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</si>
  <si>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</si>
  <si>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</si>
  <si>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</si>
  <si>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</si>
  <si>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</si>
  <si>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</si>
  <si>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</si>
  <si>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</si>
  <si>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</si>
  <si>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</si>
  <si>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</si>
  <si>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</si>
  <si>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</si>
  <si>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</si>
  <si>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</si>
  <si>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</si>
  <si>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</si>
  <si>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</si>
  <si>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</si>
  <si>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</si>
  <si>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</si>
  <si>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</si>
  <si>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</si>
  <si>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</si>
  <si>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</si>
  <si>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</si>
  <si>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</si>
  <si>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</si>
  <si>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</si>
  <si>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</si>
  <si>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</si>
  <si>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</si>
  <si>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</si>
  <si>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</si>
  <si>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</si>
  <si>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</si>
  <si>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</si>
  <si>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</si>
  <si>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</si>
  <si>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</si>
  <si>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</si>
  <si>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</si>
  <si>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</si>
  <si>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</si>
  <si>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</si>
  <si>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</si>
  <si>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</si>
  <si>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</si>
  <si>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</si>
  <si>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</si>
  <si>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</si>
  <si>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</si>
  <si>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</si>
  <si>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</si>
  <si>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</si>
  <si>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</si>
  <si>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</si>
  <si>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</si>
  <si>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</si>
  <si>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</si>
  <si>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</si>
  <si>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</si>
  <si>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</si>
  <si>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</si>
  <si>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</si>
  <si>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</si>
  <si>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</si>
  <si>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</si>
  <si>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</si>
  <si>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</si>
  <si>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</si>
  <si>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</si>
  <si>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</si>
  <si>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</si>
  <si>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</si>
  <si>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</si>
  <si>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</si>
  <si>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</si>
  <si>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</si>
  <si>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</si>
  <si>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</si>
  <si>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</si>
  <si>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</si>
  <si>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</si>
  <si>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</si>
  <si>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</si>
  <si>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</si>
  <si>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</si>
  <si>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</si>
  <si>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</si>
  <si>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</si>
  <si>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</si>
  <si>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</si>
  <si>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</si>
  <si>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</si>
  <si>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</si>
  <si>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</si>
  <si>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</si>
  <si>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</si>
  <si>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</si>
  <si>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</si>
  <si>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</si>
  <si>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</si>
  <si>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</si>
  <si>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</si>
  <si>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</si>
  <si>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</si>
  <si>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</si>
  <si>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</si>
  <si>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</si>
  <si>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</si>
  <si>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</si>
  <si>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</si>
  <si>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</si>
  <si>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</si>
  <si>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</si>
  <si>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</si>
  <si>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</si>
  <si>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</si>
  <si>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</si>
  <si>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</si>
  <si>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</si>
  <si>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</si>
  <si>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</si>
  <si>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</si>
  <si>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</si>
  <si>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</si>
  <si>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</si>
  <si>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</si>
  <si>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</si>
  <si>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</si>
  <si>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</si>
  <si>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</si>
  <si>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</si>
  <si>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</si>
  <si>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</si>
  <si>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</si>
  <si>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</si>
  <si>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</si>
  <si>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</si>
  <si>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</si>
  <si>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</si>
  <si>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</si>
  <si>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</si>
  <si>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</si>
  <si>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</si>
  <si>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</si>
  <si>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</si>
  <si>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</si>
  <si>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</si>
  <si>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</si>
  <si>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</si>
  <si>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</si>
  <si>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</si>
  <si>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</si>
  <si>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</si>
  <si>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</si>
  <si>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</si>
  <si>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</si>
  <si>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</si>
  <si>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</si>
  <si>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</si>
  <si>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</si>
  <si>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</si>
  <si>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</si>
  <si>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</si>
  <si>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</si>
  <si>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</si>
  <si>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</si>
  <si>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</si>
  <si>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</si>
  <si>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</si>
  <si>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</si>
  <si>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</si>
  <si>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</si>
  <si>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</si>
  <si>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</si>
  <si>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</si>
  <si>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</si>
  <si>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</si>
  <si>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</si>
  <si>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</si>
  <si>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</si>
  <si>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</si>
  <si>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</si>
  <si>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</si>
  <si>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</si>
  <si>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</si>
  <si>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</si>
  <si>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</si>
  <si>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</si>
  <si>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</si>
  <si>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</si>
  <si>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</si>
  <si>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</si>
  <si>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</si>
  <si>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</si>
  <si>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</si>
  <si>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</si>
  <si>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</si>
  <si>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</si>
  <si>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</si>
  <si>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</si>
  <si>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</si>
  <si>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</si>
  <si>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</si>
  <si>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</si>
  <si>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</si>
  <si>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</si>
  <si>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</si>
  <si>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</si>
  <si>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</si>
  <si>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</si>
  <si>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</si>
  <si>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</si>
  <si>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</si>
  <si>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</si>
  <si>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</si>
  <si>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</si>
  <si>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</si>
  <si>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</si>
  <si>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</si>
  <si>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</si>
  <si>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</si>
  <si>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</si>
  <si>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</si>
  <si>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</si>
  <si>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</si>
  <si>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</si>
  <si>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</si>
  <si>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</si>
  <si>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</si>
  <si>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</si>
  <si>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</si>
  <si>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</si>
  <si>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</si>
  <si>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</si>
  <si>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</si>
  <si>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</si>
  <si>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</si>
  <si>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</si>
  <si>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</si>
  <si>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</si>
  <si>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</si>
  <si>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</si>
  <si>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</si>
  <si>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</si>
  <si>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</si>
  <si>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</si>
  <si>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</si>
  <si>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</si>
  <si>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</si>
  <si>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</si>
  <si>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</si>
  <si>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</si>
  <si>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</si>
  <si>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</si>
  <si>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</si>
  <si>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</si>
  <si>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</si>
  <si>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</si>
  <si>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</si>
  <si>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</si>
  <si>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</si>
  <si>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</si>
  <si>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</si>
  <si>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</si>
  <si>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</si>
  <si>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</si>
  <si>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</si>
  <si>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</si>
  <si>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</si>
  <si>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</si>
  <si>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</si>
  <si>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</si>
  <si>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</si>
  <si>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</si>
  <si>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</si>
  <si>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</si>
  <si>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</si>
  <si>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</si>
  <si>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</si>
  <si>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</si>
  <si>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</si>
  <si>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</si>
  <si>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</si>
  <si>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</si>
  <si>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</si>
  <si>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</si>
  <si>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</si>
  <si>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</si>
  <si>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</si>
  <si>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</si>
  <si>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</si>
  <si>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</si>
  <si>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</si>
  <si>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</si>
  <si>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</si>
  <si>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</si>
  <si>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</si>
  <si>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</si>
  <si>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</si>
  <si>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</si>
  <si>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</si>
  <si>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</si>
  <si>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</si>
  <si>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</si>
  <si>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</si>
  <si>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</si>
  <si>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</si>
  <si>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</si>
  <si>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</si>
  <si>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</si>
  <si>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</si>
  <si>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</si>
  <si>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</si>
  <si>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</si>
  <si>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</si>
  <si>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</si>
  <si>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</si>
  <si>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</si>
  <si>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</si>
  <si>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</si>
  <si>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</si>
  <si>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</si>
  <si>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</si>
  <si>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</si>
  <si>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</si>
  <si>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</si>
  <si>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</si>
  <si>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</si>
  <si>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</si>
  <si>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</si>
  <si>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</si>
  <si>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</si>
  <si>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</si>
  <si>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</si>
  <si>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</si>
  <si>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</si>
  <si>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</si>
  <si>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</si>
  <si>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</si>
  <si>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</si>
  <si>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</si>
  <si>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</si>
  <si>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</si>
  <si>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</si>
  <si>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</si>
  <si>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</si>
  <si>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</si>
  <si>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</si>
  <si>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</si>
  <si>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</si>
  <si>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</si>
  <si>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</si>
  <si>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</si>
  <si>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</si>
  <si>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</si>
  <si>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</si>
  <si>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</si>
  <si>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</si>
  <si>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</si>
  <si>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</si>
  <si>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</si>
  <si>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</si>
  <si>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</si>
  <si>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</si>
  <si>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</si>
  <si>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</si>
  <si>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</si>
  <si>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</si>
  <si>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</si>
  <si>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</si>
  <si>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</si>
  <si>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</si>
  <si>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</si>
  <si>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</si>
  <si>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</si>
  <si>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</si>
  <si>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</si>
  <si>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</si>
  <si>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</si>
  <si>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</si>
  <si>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</si>
  <si>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</si>
  <si>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</si>
  <si>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</si>
  <si>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</si>
  <si>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</si>
  <si>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</si>
  <si>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</si>
  <si>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</si>
  <si>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</si>
  <si>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</si>
  <si>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</si>
  <si>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</si>
  <si>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</si>
  <si>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</si>
  <si>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</si>
  <si>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</si>
  <si>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</si>
  <si>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</si>
  <si>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</si>
  <si>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</si>
  <si>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</si>
  <si>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</si>
  <si>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</si>
  <si>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</si>
  <si>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</si>
  <si>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</si>
  <si>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</si>
  <si>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</si>
  <si>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</si>
  <si>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</si>
  <si>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</si>
  <si>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</si>
  <si>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</si>
  <si>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</si>
  <si>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</si>
  <si>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</si>
  <si>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</si>
  <si>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</si>
  <si>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</si>
  <si>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</si>
  <si>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</si>
  <si>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</si>
  <si>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</si>
  <si>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</si>
  <si>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</si>
  <si>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</si>
  <si>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</si>
  <si>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</si>
  <si>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</si>
  <si>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</si>
  <si>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</si>
  <si>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</si>
  <si>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</si>
  <si>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</si>
  <si>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</si>
  <si>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</si>
  <si>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</si>
  <si>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</si>
  <si>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</si>
  <si>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</si>
  <si>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</si>
  <si>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</si>
  <si>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</si>
  <si>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</si>
  <si>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</si>
  <si>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</si>
  <si>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</si>
  <si>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</si>
  <si>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</si>
  <si>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</si>
  <si>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</si>
  <si>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</si>
  <si>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</si>
  <si>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</si>
  <si>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</si>
  <si>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</si>
  <si>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</si>
  <si>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</si>
  <si>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</si>
  <si>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</si>
  <si>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</si>
  <si>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</si>
  <si>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</si>
  <si>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</si>
  <si>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</si>
  <si>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</si>
  <si>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</si>
  <si>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</si>
  <si>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</si>
  <si>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</si>
  <si>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</si>
  <si>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</si>
  <si>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</si>
  <si>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</si>
  <si>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</si>
  <si>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</si>
  <si>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</si>
  <si>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</si>
  <si>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</si>
  <si>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</si>
  <si>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</si>
  <si>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</si>
  <si>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</si>
  <si>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</si>
  <si>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</si>
  <si>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</si>
  <si>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</si>
  <si>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</si>
  <si>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</si>
  <si>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</si>
  <si>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</si>
  <si>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</si>
  <si>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</si>
  <si>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</si>
  <si>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</si>
  <si>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</si>
  <si>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</si>
  <si>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</si>
  <si>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</si>
  <si>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</si>
  <si>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</si>
  <si>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</si>
  <si>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</si>
  <si>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</si>
  <si>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</si>
  <si>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</si>
  <si>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</si>
  <si>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</si>
  <si>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</si>
  <si>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</si>
  <si>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</si>
  <si>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</si>
  <si>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</si>
  <si>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</si>
  <si>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</si>
  <si>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</si>
  <si>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</si>
  <si>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</si>
  <si>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</si>
  <si>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</si>
  <si>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</si>
  <si>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</si>
  <si>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</si>
  <si>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</si>
  <si>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</si>
  <si>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</si>
  <si>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</si>
  <si>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</si>
  <si>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</si>
  <si>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</si>
  <si>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</si>
  <si>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</si>
  <si>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</si>
  <si>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</si>
  <si>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</si>
  <si>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</si>
  <si>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</si>
  <si>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</si>
  <si>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</si>
  <si>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</si>
  <si>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</si>
  <si>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</si>
  <si>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</si>
  <si>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</si>
  <si>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</si>
  <si>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</si>
  <si>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</si>
  <si>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</si>
  <si>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</si>
  <si>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</si>
  <si>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</si>
  <si>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</si>
  <si>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</si>
  <si>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</si>
  <si>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</si>
  <si>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</si>
  <si>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</si>
  <si>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</si>
  <si>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</si>
  <si>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</si>
  <si>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</si>
  <si>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</si>
  <si>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</si>
  <si>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</si>
  <si>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</si>
  <si>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</si>
  <si>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</si>
  <si>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</si>
  <si>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</si>
  <si>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</si>
  <si>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</si>
  <si>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</si>
  <si>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</si>
  <si>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</si>
  <si>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</si>
  <si>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</si>
  <si>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</si>
  <si>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</si>
  <si>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</si>
  <si>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</si>
  <si>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</si>
  <si>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</si>
  <si>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</si>
  <si>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</si>
  <si>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</si>
  <si>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</si>
  <si>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</si>
  <si>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</si>
  <si>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</si>
  <si>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</si>
  <si>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</si>
  <si>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</si>
  <si>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</si>
  <si>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</si>
  <si>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</si>
  <si>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</si>
  <si>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</si>
  <si>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</si>
  <si>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</si>
  <si>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</si>
  <si>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</si>
  <si>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</si>
  <si>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</si>
  <si>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</si>
  <si>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</si>
  <si>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</si>
  <si>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</si>
  <si>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</si>
  <si>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</si>
  <si>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</si>
  <si>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</si>
  <si>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</si>
  <si>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</si>
  <si>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</si>
  <si>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</si>
  <si>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</si>
  <si>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</si>
  <si>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</si>
  <si>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</si>
  <si>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</si>
  <si>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</si>
  <si>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</si>
  <si>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</si>
  <si>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</si>
  <si>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</si>
  <si>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</si>
  <si>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</si>
  <si>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</si>
  <si>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</si>
  <si>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</si>
  <si>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</si>
  <si>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</si>
  <si>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</si>
  <si>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</si>
  <si>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</si>
  <si>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</si>
  <si>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</si>
  <si>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</si>
  <si>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</si>
  <si>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</si>
  <si>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</si>
  <si>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</si>
  <si>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</si>
  <si>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</si>
  <si>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</si>
  <si>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</si>
  <si>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</si>
  <si>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</si>
  <si>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</si>
  <si>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</si>
  <si>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</si>
  <si>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</si>
  <si>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</si>
  <si>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</si>
  <si>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</si>
  <si>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</si>
  <si>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</si>
  <si>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</si>
  <si>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</si>
  <si>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</si>
  <si>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</si>
  <si>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</si>
  <si>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</si>
  <si>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</si>
  <si>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</si>
  <si>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</si>
  <si>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</si>
  <si>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</si>
  <si>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</si>
  <si>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</si>
  <si>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</si>
  <si>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</si>
  <si>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</si>
  <si>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</si>
  <si>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</si>
  <si>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</si>
  <si>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</si>
  <si>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</si>
  <si>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</si>
  <si>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</si>
  <si>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</si>
  <si>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</si>
  <si>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</si>
  <si>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</si>
  <si>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</si>
  <si>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</si>
  <si>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</si>
  <si>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</si>
  <si>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</si>
  <si>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</si>
  <si>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</si>
  <si>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</si>
  <si>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</si>
  <si>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</si>
  <si>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</si>
  <si>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</si>
  <si>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</si>
  <si>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</si>
  <si>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</si>
  <si>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</si>
  <si>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</si>
  <si>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</si>
  <si>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</si>
  <si>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</si>
  <si>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</si>
  <si>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</si>
  <si>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</si>
  <si>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</si>
  <si>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</si>
  <si>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</si>
  <si>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</si>
  <si>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</si>
  <si>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</si>
  <si>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</si>
  <si>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</si>
  <si>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</si>
  <si>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</si>
  <si>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</si>
  <si>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</si>
  <si>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</si>
  <si>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</si>
  <si>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</si>
  <si>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</si>
  <si>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</si>
  <si>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</si>
  <si>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</si>
  <si>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</si>
  <si>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</si>
  <si>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</si>
  <si>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</si>
  <si>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</si>
  <si>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</si>
  <si>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</si>
  <si>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</si>
  <si>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</si>
  <si>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</si>
  <si>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</si>
  <si>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</si>
  <si>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</si>
  <si>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</si>
  <si>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</si>
  <si>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</si>
  <si>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</si>
  <si>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</si>
  <si>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</si>
  <si>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</si>
  <si>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</si>
  <si>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</si>
  <si>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</si>
  <si>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</si>
  <si>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</si>
  <si>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</si>
  <si>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</si>
  <si>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</si>
  <si>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</si>
  <si>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</si>
  <si>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</si>
  <si>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</si>
  <si>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</si>
  <si>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</si>
  <si>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</si>
  <si>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</si>
  <si>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</si>
  <si>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</si>
  <si>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</si>
  <si>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</si>
  <si>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</si>
  <si>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</si>
  <si>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</si>
  <si>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</si>
  <si>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</si>
  <si>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</si>
  <si>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</si>
  <si>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</si>
  <si>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</si>
  <si>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</si>
  <si>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</si>
  <si>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</si>
  <si>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</si>
  <si>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</si>
  <si>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</si>
  <si>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</si>
  <si>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</si>
  <si>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</si>
  <si>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</si>
  <si>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</si>
  <si>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</si>
  <si>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</si>
  <si>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</si>
  <si>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</si>
  <si>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</si>
  <si>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</si>
  <si>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</si>
  <si>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</si>
  <si>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</si>
  <si>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</si>
  <si>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</si>
  <si>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</si>
  <si>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</si>
  <si>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</si>
  <si>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</si>
  <si>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</si>
  <si>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</si>
  <si>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</si>
  <si>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</si>
  <si>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</si>
  <si>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</si>
  <si>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</si>
  <si>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</si>
  <si>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</si>
  <si>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</si>
  <si>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</si>
  <si>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</si>
  <si>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</si>
  <si>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</si>
  <si>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</si>
  <si>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</si>
  <si>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</si>
  <si>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</si>
  <si>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</si>
  <si>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</si>
  <si>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</si>
  <si>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</si>
  <si>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</si>
  <si>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</si>
  <si>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</si>
  <si>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</si>
  <si>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</si>
  <si>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</si>
  <si>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</si>
  <si>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</si>
  <si>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</si>
  <si>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</si>
  <si>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</si>
  <si>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</si>
  <si>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</si>
  <si>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</si>
  <si>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</si>
  <si>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</si>
  <si>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</si>
  <si>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</si>
  <si>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</si>
  <si>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</si>
  <si>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</si>
  <si>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</si>
  <si>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</si>
  <si>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</si>
  <si>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</si>
  <si>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</si>
  <si>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</si>
  <si>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</si>
  <si>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</si>
  <si>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</si>
  <si>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</si>
  <si>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</si>
  <si>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</si>
  <si>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</si>
  <si>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</si>
  <si>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</si>
  <si>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</si>
  <si>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</si>
  <si>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</si>
  <si>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</si>
  <si>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</si>
  <si>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</si>
  <si>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</si>
  <si>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</si>
  <si>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</si>
  <si>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</si>
  <si>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</si>
  <si>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</si>
  <si>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</si>
  <si>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</si>
  <si>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</si>
  <si>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</si>
  <si>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</si>
  <si>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</si>
  <si>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</si>
  <si>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</si>
  <si>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</si>
  <si>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</si>
  <si>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</si>
  <si>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</si>
  <si>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</si>
  <si>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</si>
  <si>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</si>
  <si>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</si>
  <si>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</si>
  <si>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</si>
  <si>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</si>
  <si>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</si>
  <si>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</si>
  <si>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</si>
  <si>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</si>
  <si>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</si>
  <si>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</si>
  <si>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</si>
  <si>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</si>
  <si>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</si>
  <si>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</si>
  <si>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</si>
  <si>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</si>
  <si>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</si>
  <si>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</si>
  <si>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</si>
  <si>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</si>
  <si>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</si>
  <si>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</si>
  <si>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</si>
  <si>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</si>
  <si>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</si>
  <si>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</si>
  <si>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</si>
  <si>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</si>
  <si>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</si>
  <si>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</si>
  <si>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</si>
  <si>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</si>
  <si>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</si>
  <si>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</si>
  <si>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</si>
  <si>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</si>
  <si>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</si>
  <si>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</si>
  <si>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</si>
  <si>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</si>
  <si>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</si>
  <si>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</si>
  <si>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</si>
  <si>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</si>
  <si>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</si>
  <si>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</si>
  <si>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</si>
  <si>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</si>
  <si>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</si>
  <si>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</si>
  <si>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</si>
  <si>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</si>
  <si>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</si>
  <si>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</si>
  <si>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</si>
  <si>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</si>
  <si>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</si>
  <si>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</si>
  <si>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</si>
  <si>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</si>
  <si>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</si>
  <si>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</si>
  <si>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</si>
  <si>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</si>
  <si>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</si>
  <si>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</si>
  <si>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</si>
  <si>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</si>
  <si>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</si>
  <si>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</si>
  <si>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</si>
  <si>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</si>
  <si>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</si>
  <si>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</si>
  <si>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</si>
  <si>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</si>
  <si>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</si>
  <si>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</si>
  <si>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</si>
  <si>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</si>
  <si>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</si>
  <si>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</si>
  <si>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</si>
  <si>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</si>
  <si>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</si>
  <si>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</si>
  <si>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</si>
  <si>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</si>
  <si>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</si>
  <si>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</si>
  <si>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</si>
  <si>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</si>
  <si>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</si>
  <si>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</si>
  <si>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</si>
  <si>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</si>
  <si>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</si>
  <si>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</si>
  <si>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</si>
  <si>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</si>
  <si>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</si>
  <si>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</si>
  <si>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</si>
  <si>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</si>
  <si>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</si>
  <si>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</si>
  <si>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</si>
  <si>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</si>
  <si>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</si>
  <si>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</si>
  <si>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</si>
  <si>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</si>
  <si>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</si>
  <si>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</si>
  <si>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</si>
  <si>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</si>
  <si>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</si>
  <si>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</si>
  <si>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</si>
  <si>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</si>
  <si>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</si>
  <si>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</si>
  <si>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</si>
  <si>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</si>
  <si>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</si>
  <si>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</si>
  <si>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</si>
  <si>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</si>
  <si>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</si>
  <si>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</si>
  <si>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</si>
  <si>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</si>
  <si>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</si>
  <si>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</si>
  <si>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</si>
  <si>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</si>
  <si>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</si>
  <si>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</si>
  <si>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</si>
  <si>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</si>
  <si>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</si>
  <si>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</si>
  <si>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</si>
  <si>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</si>
  <si>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</si>
  <si>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</si>
  <si>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</si>
  <si>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</si>
  <si>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</si>
  <si>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</si>
  <si>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</si>
  <si>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</si>
  <si>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</si>
  <si>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</si>
  <si>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</si>
  <si>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</si>
  <si>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</si>
  <si>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</si>
  <si>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</si>
  <si>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</si>
  <si>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</si>
  <si>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</si>
  <si>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</si>
  <si>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</si>
  <si>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</si>
  <si>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</si>
  <si>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</si>
  <si>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</si>
  <si>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</si>
  <si>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</si>
  <si>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</si>
  <si>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</si>
  <si>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</si>
  <si>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</si>
  <si>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</si>
  <si>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</si>
  <si>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</si>
  <si>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</si>
  <si>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</si>
  <si>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</si>
  <si>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</si>
  <si>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</si>
  <si>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</si>
  <si>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</si>
  <si>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</si>
  <si>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</si>
  <si>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</si>
  <si>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</si>
  <si>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</si>
  <si>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</si>
  <si>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</si>
  <si>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</si>
  <si>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</si>
  <si>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</si>
  <si>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</si>
  <si>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</si>
  <si>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</si>
  <si>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</si>
  <si>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</si>
  <si>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</si>
  <si>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</si>
  <si>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</si>
  <si>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</si>
  <si>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</si>
  <si>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</si>
  <si>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</si>
  <si>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</si>
  <si>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</si>
  <si>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</si>
  <si>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</si>
  <si>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</si>
  <si>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</si>
  <si>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</si>
  <si>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</si>
  <si>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</si>
  <si>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</si>
  <si>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</si>
  <si>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</si>
  <si>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</si>
  <si>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</si>
  <si>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</si>
  <si>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</si>
  <si>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</si>
  <si>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</si>
  <si>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</si>
  <si>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</si>
  <si>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</si>
  <si>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</si>
  <si>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</si>
  <si>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</si>
  <si>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</si>
  <si>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</si>
  <si>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</si>
  <si>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</si>
  <si>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</si>
  <si>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</si>
  <si>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</si>
  <si>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</si>
  <si>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</si>
  <si>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</si>
  <si>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</si>
  <si>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</si>
  <si>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</si>
  <si>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</si>
  <si>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</si>
  <si>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</si>
  <si>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</si>
  <si>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</si>
  <si>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</si>
  <si>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</si>
  <si>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</si>
  <si>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</si>
  <si>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</si>
  <si>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</si>
  <si>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</si>
  <si>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</si>
  <si>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</si>
  <si>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</si>
  <si>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</si>
  <si>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</si>
  <si>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</si>
  <si>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</si>
  <si>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</si>
  <si>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</si>
  <si>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</si>
  <si>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</si>
  <si>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</si>
  <si>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</si>
  <si>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</si>
  <si>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</si>
  <si>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</si>
  <si>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</si>
  <si>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</si>
  <si>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</si>
  <si>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</si>
  <si>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</si>
  <si>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</si>
  <si>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</si>
  <si>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</si>
  <si>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</si>
  <si>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</si>
  <si>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</si>
  <si>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</si>
  <si>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</si>
  <si>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</si>
  <si>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</si>
  <si>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</si>
  <si>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</si>
  <si>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</si>
  <si>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</si>
  <si>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</si>
  <si>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</si>
  <si>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</si>
  <si>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</si>
  <si>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</si>
  <si>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</si>
  <si>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</si>
  <si>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</si>
  <si>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</si>
  <si>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</si>
  <si>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</si>
  <si>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</si>
  <si>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</si>
  <si>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</si>
  <si>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</si>
  <si>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</si>
  <si>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</si>
  <si>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</si>
  <si>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</si>
  <si>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</si>
  <si>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</si>
  <si>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</si>
  <si>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</si>
  <si>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</si>
  <si>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</si>
  <si>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</si>
  <si>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</si>
  <si>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</si>
  <si>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</si>
  <si>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</si>
  <si>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</si>
  <si>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</si>
  <si>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</si>
  <si>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</si>
  <si>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</si>
  <si>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</si>
  <si>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</si>
  <si>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</si>
  <si>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</si>
  <si>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</si>
  <si>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</si>
  <si>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</si>
  <si>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</si>
  <si>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</si>
  <si>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</si>
  <si>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</si>
  <si>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</si>
  <si>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</si>
  <si>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</si>
  <si>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</si>
  <si>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</si>
  <si>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</si>
  <si>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</si>
  <si>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</si>
  <si>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</si>
  <si>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</si>
  <si>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</si>
  <si>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</si>
  <si>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</si>
  <si>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</si>
  <si>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</si>
  <si>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</si>
  <si>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</si>
  <si>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</si>
  <si>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</si>
  <si>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</si>
  <si>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</si>
  <si>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</si>
  <si>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</si>
  <si>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</si>
  <si>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</si>
  <si>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</si>
  <si>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</si>
  <si>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</si>
  <si>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</si>
  <si>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</si>
  <si>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</si>
  <si>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</si>
  <si>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</si>
  <si>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</si>
  <si>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</si>
  <si>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</si>
  <si>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</si>
  <si>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</si>
  <si>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</si>
  <si>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</si>
  <si>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</si>
  <si>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</si>
  <si>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</si>
  <si>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</si>
  <si>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</si>
  <si>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</si>
  <si>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</si>
  <si>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</si>
  <si>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</si>
  <si>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</si>
  <si>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</si>
  <si>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</si>
  <si>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</si>
  <si>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</si>
  <si>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</si>
  <si>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</si>
  <si>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</si>
  <si>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</si>
  <si>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</si>
  <si>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</si>
  <si>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</si>
  <si>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</si>
  <si>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</si>
  <si>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</si>
  <si>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</si>
  <si>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</si>
  <si>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</si>
  <si>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</si>
  <si>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</si>
  <si>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</si>
  <si>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</si>
  <si>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</si>
  <si>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</si>
  <si>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</si>
  <si>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</si>
  <si>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</si>
  <si>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</si>
  <si>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</si>
  <si>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</si>
  <si>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</si>
  <si>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</si>
  <si>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</si>
  <si>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</si>
  <si>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</si>
  <si>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</si>
  <si>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</si>
  <si>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</si>
  <si>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</si>
  <si>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</si>
  <si>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</si>
  <si>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</si>
  <si>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</si>
  <si>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</si>
  <si>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</si>
  <si>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</si>
  <si>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</si>
  <si>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</si>
  <si>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</si>
  <si>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</si>
  <si>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</si>
  <si>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</si>
  <si>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</si>
  <si>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</si>
  <si>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</si>
  <si>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</si>
  <si>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</si>
  <si>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</si>
  <si>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</si>
  <si>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</si>
  <si>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</si>
  <si>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</si>
  <si>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</si>
  <si>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</si>
  <si>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</si>
  <si>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</si>
  <si>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</si>
  <si>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</si>
  <si>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</si>
  <si>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</si>
  <si>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</si>
  <si>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</si>
  <si>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</si>
  <si>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</si>
  <si>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</si>
  <si>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</si>
  <si>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</si>
  <si>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</si>
  <si>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</si>
  <si>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</si>
  <si>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</si>
  <si>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</si>
  <si>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</si>
  <si>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</si>
  <si>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</si>
  <si>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</si>
  <si>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</si>
  <si>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</si>
  <si>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</si>
  <si>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</si>
  <si>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</si>
  <si>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</si>
  <si>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</si>
  <si>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</si>
  <si>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</si>
  <si>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</si>
  <si>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</si>
  <si>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</si>
  <si>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</si>
  <si>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</si>
  <si>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</si>
  <si>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</si>
  <si>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</si>
  <si>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</si>
  <si>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</si>
  <si>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</si>
  <si>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</si>
  <si>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</si>
  <si>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</si>
  <si>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</si>
  <si>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</si>
  <si>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</si>
  <si>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</si>
  <si>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</si>
  <si>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</si>
  <si>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</si>
  <si>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</si>
  <si>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</si>
  <si>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</si>
  <si>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</si>
  <si>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</si>
  <si>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</si>
  <si>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</si>
  <si>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</si>
  <si>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</si>
  <si>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</si>
  <si>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</si>
  <si>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</si>
  <si>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</si>
  <si>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</si>
  <si>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</si>
  <si>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</si>
  <si>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</si>
  <si>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</si>
  <si>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</si>
  <si>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</si>
  <si>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</si>
  <si>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</si>
  <si>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</si>
  <si>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</si>
  <si>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</si>
  <si>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</si>
  <si>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</si>
  <si>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</si>
  <si>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</si>
  <si>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</si>
  <si>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</si>
  <si>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</si>
  <si>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</si>
  <si>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</si>
  <si>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</si>
  <si>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</si>
  <si>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</si>
  <si>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</si>
  <si>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</si>
  <si>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</si>
  <si>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</si>
  <si>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</si>
  <si>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</si>
  <si>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</si>
  <si>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</si>
  <si>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</si>
  <si>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</si>
  <si>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</si>
  <si>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</si>
  <si>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</si>
  <si>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</si>
  <si>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</si>
  <si>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</si>
  <si>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</si>
  <si>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</si>
  <si>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</si>
  <si>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</si>
  <si>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</si>
  <si>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</si>
  <si>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</si>
  <si>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</si>
  <si>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</si>
  <si>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</si>
  <si>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</si>
  <si>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</si>
  <si>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</si>
  <si>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</si>
  <si>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</si>
  <si>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</si>
  <si>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</si>
  <si>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</si>
  <si>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</si>
  <si>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</si>
  <si>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</si>
  <si>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</si>
  <si>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</si>
  <si>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</si>
  <si>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</si>
  <si>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</si>
  <si>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</si>
  <si>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</si>
  <si>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</si>
  <si>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</si>
  <si>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</si>
  <si>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</si>
  <si>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</si>
  <si>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</si>
  <si>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</si>
  <si>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</si>
  <si>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</si>
  <si>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</si>
  <si>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</si>
  <si>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</si>
  <si>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</si>
  <si>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</si>
  <si>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</si>
  <si>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</si>
  <si>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</si>
  <si>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</si>
  <si>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</si>
  <si>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</si>
  <si>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</si>
  <si>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</si>
  <si>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</si>
  <si>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</si>
  <si>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</si>
  <si>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</si>
  <si>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</si>
  <si>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</si>
  <si>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</si>
  <si>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</si>
  <si>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</si>
  <si>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</si>
  <si>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</si>
  <si>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</si>
  <si>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</si>
  <si>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</si>
  <si>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</si>
  <si>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</si>
  <si>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</si>
  <si>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</si>
  <si>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</si>
  <si>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</si>
  <si>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</si>
  <si>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</si>
  <si>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</si>
  <si>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</si>
  <si>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</si>
  <si>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</si>
  <si>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</si>
  <si>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</si>
  <si>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</si>
  <si>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</si>
  <si>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</si>
  <si>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</si>
  <si>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</si>
  <si>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</si>
  <si>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</si>
  <si>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</si>
  <si>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</si>
  <si>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</si>
  <si>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</si>
  <si>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</si>
  <si>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</si>
  <si>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</si>
  <si>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</si>
  <si>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</si>
  <si>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</si>
  <si>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</si>
  <si>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</si>
  <si>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</si>
  <si>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</si>
  <si>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</si>
  <si>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</si>
  <si>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</si>
  <si>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</si>
  <si>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</si>
  <si>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</si>
  <si>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</si>
  <si>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</si>
  <si>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</si>
  <si>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</si>
  <si>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</si>
  <si>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</si>
  <si>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</si>
  <si>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</si>
  <si>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</si>
  <si>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</si>
  <si>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</si>
  <si>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</si>
  <si>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</si>
  <si>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</si>
  <si>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</si>
  <si>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</si>
  <si>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</si>
  <si>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</si>
  <si>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</si>
  <si>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</si>
  <si>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</si>
  <si>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</si>
  <si>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</si>
  <si>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</si>
  <si>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</si>
  <si>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</si>
  <si>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</si>
  <si>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</si>
  <si>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</si>
  <si>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</si>
  <si>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</si>
  <si>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</si>
  <si>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</si>
  <si>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</si>
  <si>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</si>
  <si>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</si>
  <si>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</si>
  <si>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</si>
  <si>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</si>
  <si>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</si>
  <si>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</si>
  <si>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</si>
  <si>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</si>
  <si>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</si>
  <si>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</si>
  <si>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</si>
  <si>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</si>
  <si>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</si>
  <si>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</si>
  <si>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</si>
  <si>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</si>
  <si>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</si>
  <si>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</si>
  <si>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</si>
  <si>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</si>
  <si>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</si>
  <si>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</si>
  <si>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</si>
  <si>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</si>
  <si>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</si>
  <si>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</si>
  <si>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</si>
  <si>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</si>
  <si>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</si>
  <si>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</si>
  <si>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</si>
  <si>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</si>
  <si>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</si>
  <si>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</si>
  <si>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</si>
  <si>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</si>
  <si>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</si>
  <si>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</si>
  <si>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</si>
  <si>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</si>
  <si>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</si>
  <si>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</si>
  <si>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</si>
  <si>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</si>
  <si>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</si>
  <si>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</si>
  <si>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</si>
  <si>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</si>
  <si>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</si>
  <si>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</si>
  <si>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</si>
  <si>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</si>
  <si>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</si>
  <si>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</si>
  <si>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</si>
  <si>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</si>
  <si>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</si>
  <si>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</si>
  <si>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</si>
  <si>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</si>
  <si>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</si>
  <si>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</si>
  <si>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</si>
  <si>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</si>
  <si>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</si>
  <si>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</si>
  <si>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</si>
  <si>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</si>
  <si>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</si>
  <si>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</si>
  <si>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</si>
  <si>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</si>
  <si>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</si>
  <si>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</si>
  <si>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</si>
  <si>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</si>
  <si>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</si>
  <si>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</si>
  <si>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</si>
  <si>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</si>
  <si>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</si>
  <si>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</si>
  <si>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</si>
  <si>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</si>
  <si>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</si>
  <si>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</si>
  <si>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</si>
  <si>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</si>
  <si>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</si>
  <si>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</si>
  <si>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</si>
  <si>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</si>
  <si>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</si>
  <si>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</si>
  <si>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</si>
  <si>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</si>
  <si>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</si>
  <si>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</si>
  <si>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</si>
  <si>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</si>
  <si>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</si>
  <si>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</si>
  <si>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</si>
  <si>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</si>
  <si>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</si>
  <si>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</si>
  <si>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</si>
  <si>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</si>
  <si>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</si>
  <si>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</si>
  <si>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</si>
  <si>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</si>
  <si>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</si>
  <si>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</si>
  <si>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</si>
  <si>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</si>
  <si>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</si>
  <si>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</si>
  <si>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</si>
  <si>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</si>
  <si>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</si>
  <si>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</si>
  <si>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</si>
  <si>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</si>
  <si>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</si>
  <si>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</si>
  <si>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</si>
  <si>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</si>
  <si>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</si>
  <si>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</si>
  <si>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</si>
  <si>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</si>
  <si>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</si>
  <si>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</si>
  <si>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</si>
  <si>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</si>
  <si>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</si>
  <si>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</si>
  <si>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</si>
  <si>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</si>
  <si>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</si>
  <si>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</si>
  <si>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</si>
  <si>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</si>
  <si>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</si>
  <si>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</si>
  <si>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</si>
  <si>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</si>
  <si>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</si>
  <si>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</si>
  <si>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</si>
  <si>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</si>
  <si>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</si>
  <si>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</si>
  <si>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</si>
  <si>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</si>
  <si>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</si>
  <si>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</si>
  <si>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</si>
  <si>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</si>
  <si>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</si>
  <si>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</si>
  <si>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</si>
  <si>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</si>
  <si>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</si>
  <si>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</si>
  <si>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</si>
  <si>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</si>
  <si>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</si>
  <si>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</si>
  <si>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</si>
  <si>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</si>
  <si>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</si>
  <si>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</si>
  <si>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</si>
  <si>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</si>
  <si>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</si>
  <si>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</si>
  <si>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</si>
  <si>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</si>
  <si>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</si>
  <si>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</si>
  <si>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</si>
  <si>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</si>
  <si>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</si>
  <si>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</si>
  <si>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</si>
  <si>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</si>
  <si>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</si>
  <si>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</si>
  <si>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</si>
  <si>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</si>
  <si>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</si>
  <si>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</si>
  <si>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</si>
  <si>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</si>
  <si>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</si>
  <si>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</si>
  <si>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</si>
  <si>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</si>
  <si>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</si>
  <si>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</si>
  <si>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</si>
  <si>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</si>
  <si>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</si>
  <si>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</si>
  <si>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</si>
  <si>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</si>
  <si>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</si>
  <si>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</si>
  <si>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</si>
  <si>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</si>
  <si>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</si>
  <si>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</si>
  <si>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</si>
  <si>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</si>
  <si>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</si>
  <si>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</si>
  <si>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</si>
  <si>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</si>
  <si>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</si>
  <si>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</si>
  <si>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</si>
  <si>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</si>
  <si>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</si>
  <si>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</si>
  <si>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</si>
  <si>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</si>
  <si>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</si>
  <si>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</si>
  <si>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</si>
  <si>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</si>
  <si>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</si>
  <si>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</si>
  <si>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</si>
  <si>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</si>
  <si>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</si>
  <si>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</si>
  <si>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</si>
  <si>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</si>
  <si>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</si>
  <si>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</si>
  <si>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</si>
  <si>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</si>
  <si>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</si>
  <si>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</si>
  <si>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</si>
  <si>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</si>
  <si>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</si>
  <si>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</si>
  <si>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</si>
  <si>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</si>
  <si>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</si>
  <si>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</si>
  <si>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</si>
  <si>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</si>
  <si>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</si>
  <si>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</si>
  <si>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</si>
  <si>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</si>
  <si>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</si>
  <si>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</si>
  <si>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</si>
  <si>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</si>
  <si>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</si>
  <si>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</si>
  <si>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</si>
  <si>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</si>
  <si>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</si>
  <si>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</si>
  <si>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</si>
  <si>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</si>
  <si>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</si>
  <si>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</si>
  <si>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</si>
  <si>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</si>
  <si>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</si>
  <si>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</si>
  <si>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</si>
  <si>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</si>
  <si>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</si>
  <si>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</si>
  <si>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</si>
  <si>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</si>
  <si>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</si>
  <si>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</si>
  <si>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</si>
  <si>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</si>
  <si>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</si>
  <si>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</si>
  <si>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</si>
  <si>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</si>
  <si>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</si>
  <si>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</si>
  <si>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</si>
  <si>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</si>
  <si>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</si>
  <si>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</si>
  <si>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</si>
  <si>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</si>
  <si>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</si>
  <si>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</si>
  <si>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</si>
  <si>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</si>
  <si>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</si>
  <si>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</si>
  <si>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</si>
  <si>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</si>
  <si>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</si>
  <si>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</si>
  <si>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</si>
  <si>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</si>
  <si>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</si>
  <si>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</si>
  <si>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</si>
  <si>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</si>
  <si>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</si>
  <si>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</si>
  <si>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</si>
  <si>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</si>
  <si>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</si>
  <si>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</si>
  <si>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</si>
  <si>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</si>
  <si>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</si>
  <si>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</si>
  <si>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</si>
  <si>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</si>
  <si>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</si>
  <si>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</si>
  <si>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</si>
  <si>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</si>
  <si>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</si>
  <si>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</si>
  <si>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</si>
  <si>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</si>
  <si>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</si>
  <si>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</si>
  <si>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</si>
  <si>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</si>
  <si>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</si>
  <si>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</si>
  <si>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</si>
  <si>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</si>
  <si>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</si>
  <si>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</si>
  <si>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</si>
  <si>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</si>
  <si>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</si>
  <si>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</si>
  <si>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</si>
  <si>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</si>
  <si>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</si>
  <si>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</si>
  <si>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</si>
  <si>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</si>
  <si>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</si>
  <si>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</si>
  <si>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</si>
  <si>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</si>
  <si>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</si>
  <si>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</si>
  <si>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</si>
  <si>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</si>
  <si>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</si>
  <si>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</si>
  <si>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</si>
  <si>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</si>
  <si>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</si>
  <si>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</si>
  <si>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</si>
  <si>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</si>
  <si>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</si>
  <si>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</si>
  <si>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</si>
  <si>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</si>
  <si>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</si>
  <si>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</si>
  <si>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</si>
  <si>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</si>
  <si>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</si>
  <si>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</si>
  <si>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</si>
  <si>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</si>
  <si>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</si>
  <si>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</si>
  <si>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</si>
  <si>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</si>
  <si>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</si>
  <si>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</si>
  <si>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</si>
  <si>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</si>
  <si>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</si>
  <si>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</si>
  <si>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</si>
  <si>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</si>
  <si>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</si>
  <si>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</si>
  <si>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</si>
  <si>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</si>
  <si>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</si>
  <si>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</si>
  <si>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</si>
  <si>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</si>
  <si>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</si>
  <si>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</si>
  <si>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</si>
  <si>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</si>
  <si>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</si>
  <si>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</si>
  <si>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</si>
  <si>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</si>
  <si>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</si>
  <si>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</si>
  <si>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</si>
  <si>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</si>
  <si>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</si>
  <si>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</si>
  <si>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</si>
  <si>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</si>
  <si>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</si>
  <si>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</si>
  <si>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</si>
  <si>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</si>
  <si>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</si>
  <si>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</si>
  <si>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</si>
  <si>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</si>
  <si>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</si>
  <si>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</si>
  <si>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</si>
  <si>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</si>
  <si>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</si>
  <si>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</si>
  <si>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</si>
  <si>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</si>
  <si>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</si>
  <si>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</si>
  <si>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</si>
  <si>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</si>
  <si>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</si>
  <si>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</si>
  <si>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</si>
  <si>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</si>
  <si>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</si>
  <si>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</si>
  <si>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</si>
  <si>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</si>
  <si>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</si>
  <si>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</si>
  <si>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</si>
  <si>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</si>
  <si>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</si>
  <si>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</si>
  <si>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</si>
  <si>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</si>
  <si>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</si>
  <si>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</si>
  <si>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</si>
  <si>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</si>
  <si>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</si>
  <si>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</si>
  <si>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</si>
  <si>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</si>
  <si>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</si>
  <si>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</si>
  <si>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</si>
  <si>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</si>
  <si>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</si>
  <si>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</si>
  <si>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</si>
  <si>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</si>
  <si>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</si>
  <si>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</si>
  <si>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</si>
  <si>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</si>
  <si>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</si>
  <si>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</si>
  <si>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</si>
  <si>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</si>
  <si>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</si>
  <si>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</si>
  <si>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</si>
  <si>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</si>
  <si>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</si>
  <si>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</si>
  <si>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</si>
  <si>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</si>
  <si>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</si>
  <si>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</si>
  <si>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</si>
  <si>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</si>
  <si>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</si>
  <si>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</si>
  <si>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</si>
  <si>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</si>
  <si>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</si>
  <si>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</si>
  <si>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</si>
  <si>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</si>
  <si>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</si>
  <si>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</si>
  <si>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</si>
  <si>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</si>
  <si>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</si>
  <si>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</si>
  <si>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</si>
  <si>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</si>
  <si>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</si>
  <si>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</si>
  <si>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</si>
  <si>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</si>
  <si>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</si>
  <si>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</si>
  <si>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</si>
  <si>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</si>
  <si>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</si>
  <si>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</si>
  <si>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</si>
  <si>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</si>
  <si>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</si>
  <si>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</si>
  <si>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</si>
  <si>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</si>
  <si>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</si>
  <si>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</si>
  <si>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</si>
  <si>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</si>
  <si>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</si>
  <si>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</si>
  <si>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</si>
  <si>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</si>
  <si>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</si>
  <si>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</si>
  <si>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</si>
  <si>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</si>
  <si>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</si>
  <si>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</si>
  <si>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</si>
  <si>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</si>
  <si>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</si>
  <si>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</si>
  <si>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</si>
  <si>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</si>
  <si>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</si>
  <si>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</si>
  <si>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</si>
  <si>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</si>
  <si>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</si>
  <si>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</si>
  <si>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</si>
  <si>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</si>
  <si>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</si>
  <si>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</si>
  <si>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</si>
  <si>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</si>
  <si>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</si>
  <si>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</si>
  <si>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</si>
  <si>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</si>
  <si>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</si>
  <si>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</si>
  <si>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</si>
  <si>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</si>
  <si>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</si>
  <si>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</si>
  <si>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</si>
  <si>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</si>
  <si>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</si>
  <si>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</si>
  <si>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</si>
  <si>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</si>
  <si>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</si>
  <si>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</si>
  <si>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</si>
  <si>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</si>
  <si>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</si>
  <si>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</si>
  <si>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</si>
  <si>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</si>
  <si>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</si>
  <si>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</si>
  <si>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</si>
  <si>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</si>
  <si>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</si>
  <si>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</si>
  <si>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</si>
  <si>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</si>
  <si>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</si>
  <si>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</si>
  <si>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</si>
  <si>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</si>
  <si>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</si>
  <si>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</si>
  <si>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</si>
  <si>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</si>
  <si>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</si>
  <si>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</si>
  <si>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</si>
  <si>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</si>
  <si>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</si>
  <si>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</si>
  <si>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</si>
  <si>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</si>
  <si>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</si>
  <si>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</si>
  <si>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</si>
  <si>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</si>
  <si>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</si>
  <si>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</si>
  <si>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</si>
  <si>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</si>
  <si>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</si>
  <si>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</si>
  <si>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</si>
  <si>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</si>
  <si>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</si>
  <si>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</si>
  <si>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</si>
  <si>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</si>
  <si>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</si>
  <si>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</si>
  <si>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</si>
  <si>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</si>
  <si>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</si>
  <si>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</si>
  <si>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</si>
  <si>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</si>
  <si>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</si>
  <si>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</si>
  <si>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</si>
  <si>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</si>
  <si>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</si>
  <si>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</si>
  <si>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</si>
  <si>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</si>
  <si>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</si>
  <si>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</si>
  <si>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</si>
  <si>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</si>
  <si>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</si>
  <si>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</si>
  <si>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</si>
  <si>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</si>
  <si>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</si>
  <si>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</si>
  <si>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</si>
  <si>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</si>
  <si>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</si>
  <si>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</si>
  <si>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</si>
  <si>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</si>
  <si>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</si>
  <si>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</si>
  <si>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</si>
  <si>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</si>
  <si>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</si>
  <si>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</si>
  <si>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</si>
  <si>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</si>
  <si>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</si>
  <si>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</si>
  <si>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</si>
  <si>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</si>
  <si>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</si>
  <si>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</si>
  <si>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</si>
  <si>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</si>
  <si>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</si>
  <si>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</si>
  <si>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</si>
  <si>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</si>
  <si>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</si>
  <si>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</si>
  <si>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</si>
  <si>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</si>
  <si>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</si>
  <si>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</si>
  <si>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</si>
  <si>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</si>
  <si>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</si>
  <si>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</si>
  <si>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</si>
  <si>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</si>
  <si>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</si>
  <si>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</si>
  <si>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</si>
  <si>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</si>
  <si>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</si>
  <si>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</si>
  <si>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</si>
  <si>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</si>
  <si>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</si>
  <si>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</si>
  <si>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</si>
  <si>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</si>
  <si>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</si>
  <si>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</si>
  <si>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</si>
  <si>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</si>
  <si>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</si>
  <si>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</si>
  <si>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</si>
  <si>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</si>
  <si>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</si>
  <si>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</si>
  <si>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</si>
  <si>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</si>
  <si>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</si>
  <si>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</si>
  <si>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</si>
  <si>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</si>
  <si>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</si>
  <si>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</si>
  <si>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</si>
  <si>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</si>
  <si>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</si>
  <si>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</si>
  <si>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</si>
  <si>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</si>
  <si>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</si>
  <si>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</si>
  <si>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</si>
  <si>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</si>
  <si>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</si>
  <si>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</si>
  <si>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</si>
  <si>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</si>
  <si>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</si>
  <si>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</si>
  <si>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</si>
  <si>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</si>
  <si>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</si>
  <si>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</si>
  <si>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</si>
  <si>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</si>
  <si>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</si>
  <si>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</si>
  <si>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</si>
  <si>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</si>
  <si>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</si>
  <si>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</si>
  <si>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</si>
  <si>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</si>
  <si>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</si>
  <si>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</si>
  <si>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</si>
  <si>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</si>
  <si>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</si>
  <si>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</si>
  <si>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</si>
  <si>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</si>
  <si>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</si>
  <si>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</si>
  <si>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</si>
  <si>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</si>
  <si>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</si>
  <si>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</si>
  <si>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</si>
  <si>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</si>
  <si>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</si>
  <si>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</si>
  <si>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</si>
  <si>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</si>
  <si>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</si>
  <si>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</si>
  <si>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</si>
  <si>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</si>
  <si>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</si>
  <si>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</si>
  <si>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</si>
  <si>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</si>
  <si>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</si>
  <si>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</si>
  <si>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</si>
  <si>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</si>
  <si>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</si>
  <si>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</si>
  <si>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</si>
  <si>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</si>
  <si>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</si>
  <si>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</si>
  <si>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</si>
  <si>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</si>
  <si>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</si>
  <si>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</si>
  <si>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</si>
  <si>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</si>
  <si>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</si>
  <si>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</si>
  <si>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</si>
  <si>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</si>
  <si>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</si>
  <si>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</si>
  <si>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</si>
  <si>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</si>
  <si>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</si>
  <si>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</si>
  <si>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</si>
  <si>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</si>
  <si>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</si>
  <si>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</si>
  <si>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</si>
  <si>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</si>
  <si>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</si>
  <si>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</si>
  <si>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</si>
  <si>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</si>
  <si>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</si>
  <si>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</si>
  <si>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</si>
  <si>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</si>
  <si>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</si>
  <si>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</si>
  <si>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</si>
  <si>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</si>
  <si>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</si>
  <si>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</si>
  <si>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</si>
  <si>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</si>
  <si>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</si>
  <si>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</si>
  <si>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</si>
  <si>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</si>
  <si>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</si>
  <si>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</si>
  <si>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</si>
  <si>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</si>
  <si>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</si>
  <si>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</si>
  <si>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</si>
  <si>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</si>
  <si>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</si>
  <si>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</si>
  <si>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</si>
  <si>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</si>
  <si>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</si>
  <si>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</si>
  <si>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</si>
  <si>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</si>
  <si>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</si>
  <si>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</si>
  <si>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</si>
  <si>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</si>
  <si>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</si>
  <si>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</si>
  <si>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</si>
  <si>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</si>
  <si>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</si>
  <si>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</si>
  <si>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</si>
  <si>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</si>
  <si>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</si>
  <si>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</si>
  <si>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</si>
  <si>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</si>
  <si>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</si>
  <si>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</si>
  <si>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</si>
  <si>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</si>
  <si>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</si>
  <si>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</si>
  <si>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</si>
  <si>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</si>
  <si>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</si>
  <si>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</si>
  <si>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</si>
  <si>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</si>
  <si>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</si>
  <si>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</si>
  <si>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</si>
  <si>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</si>
  <si>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</si>
  <si>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</si>
  <si>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</si>
  <si>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</si>
  <si>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</si>
  <si>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</si>
  <si>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</si>
  <si>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</si>
  <si>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</si>
  <si>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</si>
  <si>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</si>
  <si>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</si>
  <si>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</si>
  <si>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</si>
  <si>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</si>
  <si>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</si>
  <si>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</si>
  <si>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</si>
  <si>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</si>
  <si>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</si>
  <si>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</si>
  <si>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</si>
  <si>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</si>
  <si>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</si>
  <si>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</si>
  <si>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</si>
  <si>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</si>
  <si>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</si>
  <si>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</si>
  <si>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</si>
  <si>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</si>
  <si>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</si>
  <si>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</si>
  <si>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</si>
  <si>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</si>
  <si>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</si>
  <si>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</si>
  <si>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</si>
  <si>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</si>
  <si>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</si>
  <si>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</si>
  <si>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</si>
  <si>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</si>
  <si>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</si>
  <si>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</si>
  <si>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</si>
  <si>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</si>
  <si>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</si>
  <si>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</si>
  <si>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</si>
  <si>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</si>
  <si>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</si>
  <si>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</si>
  <si>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</si>
  <si>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</si>
  <si>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</si>
  <si>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</si>
  <si>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</si>
  <si>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</si>
  <si>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</si>
  <si>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</si>
  <si>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</si>
  <si>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</si>
  <si>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</si>
  <si>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</si>
  <si>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</si>
  <si>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</si>
  <si>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</si>
  <si>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</si>
  <si>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</si>
  <si>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</si>
  <si>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</si>
  <si>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</si>
  <si>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</si>
  <si>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</si>
  <si>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</si>
  <si>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</si>
  <si>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</si>
  <si>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</si>
  <si>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</si>
  <si>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</si>
  <si>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</si>
  <si>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</si>
  <si>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</si>
  <si>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</si>
  <si>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</si>
  <si>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</si>
  <si>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</si>
  <si>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</si>
  <si>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</si>
  <si>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</si>
  <si>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</si>
  <si>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</si>
  <si>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</si>
  <si>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</si>
  <si>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</si>
  <si>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</si>
  <si>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</si>
  <si>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</si>
  <si>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</si>
  <si>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</si>
  <si>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</si>
  <si>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</si>
  <si>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</si>
  <si>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</si>
  <si>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</si>
  <si>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</si>
  <si>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</si>
  <si>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</si>
  <si>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</si>
  <si>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</si>
  <si>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</si>
  <si>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</si>
  <si>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</si>
  <si>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</si>
  <si>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</si>
  <si>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</si>
  <si>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</si>
  <si>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</si>
  <si>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</si>
  <si>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</si>
  <si>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</si>
  <si>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</si>
  <si>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</si>
  <si>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</si>
  <si>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</si>
  <si>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</si>
  <si>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</si>
  <si>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</si>
  <si>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</si>
  <si>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</si>
  <si>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</si>
  <si>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</si>
  <si>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</si>
  <si>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</si>
  <si>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</si>
  <si>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</si>
  <si>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</si>
  <si>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</si>
  <si>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</si>
  <si>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</si>
  <si>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</si>
  <si>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</si>
  <si>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</si>
  <si>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</si>
  <si>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</si>
  <si>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</si>
  <si>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</si>
  <si>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</si>
  <si>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</si>
  <si>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</si>
  <si>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</si>
  <si>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</si>
  <si>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</si>
  <si>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</si>
  <si>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</si>
  <si>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</si>
  <si>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</si>
  <si>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</si>
  <si>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</si>
  <si>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</si>
  <si>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</si>
  <si>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</si>
  <si>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</si>
  <si>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</si>
  <si>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</si>
  <si>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</si>
  <si>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</si>
  <si>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</si>
  <si>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</si>
  <si>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</si>
  <si>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</si>
  <si>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</si>
  <si>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</si>
  <si>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</si>
  <si>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</si>
  <si>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</si>
  <si>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</si>
  <si>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</si>
  <si>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</si>
  <si>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</si>
  <si>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</si>
  <si>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</si>
  <si>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</si>
  <si>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</si>
  <si>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</si>
  <si>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</si>
  <si>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</si>
  <si>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</si>
  <si>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</si>
  <si>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</si>
  <si>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</si>
  <si>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</si>
  <si>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</si>
  <si>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</si>
  <si>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</si>
  <si>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</si>
  <si>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</si>
  <si>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</si>
  <si>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</si>
  <si>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</si>
  <si>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</si>
  <si>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</si>
  <si>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</si>
  <si>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</si>
  <si>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</si>
  <si>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</si>
  <si>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</si>
  <si>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</si>
  <si>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</si>
  <si>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</si>
  <si>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</si>
  <si>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</si>
  <si>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</si>
  <si>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</si>
  <si>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</si>
  <si>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</si>
  <si>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</si>
  <si>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</si>
  <si>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</si>
  <si>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</si>
  <si>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</si>
  <si>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</si>
  <si>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</si>
  <si>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</si>
  <si>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</si>
  <si>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</si>
  <si>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</si>
  <si>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</si>
  <si>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</si>
  <si>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</si>
  <si>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</si>
  <si>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</si>
  <si>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</si>
  <si>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</si>
  <si>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</si>
  <si>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</si>
  <si>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</si>
  <si>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</si>
  <si>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</si>
  <si>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</si>
  <si>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</si>
  <si>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</si>
  <si>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</si>
  <si>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</si>
  <si>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</si>
  <si>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</si>
  <si>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</si>
  <si>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</si>
  <si>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</si>
  <si>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</si>
  <si>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</si>
  <si>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</si>
  <si>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</si>
  <si>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</si>
  <si>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</si>
  <si>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</si>
  <si>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</si>
  <si>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</si>
  <si>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</si>
  <si>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</si>
  <si>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</si>
  <si>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</si>
  <si>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</si>
  <si>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</si>
  <si>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</si>
  <si>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</si>
  <si>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</si>
  <si>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</si>
  <si>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</si>
  <si>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</si>
  <si>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</si>
  <si>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</si>
  <si>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</si>
  <si>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</si>
  <si>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</si>
  <si>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</si>
  <si>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</si>
  <si>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</si>
  <si>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</si>
  <si>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</si>
  <si>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</si>
  <si>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</si>
  <si>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</si>
  <si>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</si>
  <si>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</si>
  <si>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</si>
  <si>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</si>
  <si>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</si>
  <si>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</si>
  <si>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</si>
  <si>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</si>
  <si>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</si>
  <si>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</si>
  <si>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</si>
  <si>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</si>
  <si>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</si>
  <si>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</si>
  <si>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</si>
  <si>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</si>
  <si>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</si>
  <si>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</si>
  <si>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</si>
  <si>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</si>
  <si>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</si>
  <si>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</si>
  <si>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</si>
  <si>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</si>
  <si>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</si>
  <si>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</si>
  <si>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</si>
  <si>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</si>
  <si>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</si>
  <si>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</si>
  <si>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</si>
  <si>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</si>
  <si>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</si>
  <si>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</si>
  <si>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</si>
  <si>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</si>
  <si>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</si>
  <si>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</si>
  <si>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</si>
  <si>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</si>
  <si>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</si>
  <si>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</si>
  <si>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</si>
  <si>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</si>
  <si>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</si>
  <si>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</si>
  <si>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</si>
  <si>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</si>
  <si>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</si>
  <si>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</si>
  <si>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</si>
  <si>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</si>
  <si>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</si>
  <si>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</si>
  <si>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</si>
  <si>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</si>
  <si>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</si>
  <si>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</si>
  <si>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</si>
  <si>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</si>
  <si>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</si>
  <si>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</si>
  <si>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</si>
  <si>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</si>
  <si>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</si>
  <si>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</si>
  <si>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</si>
  <si>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</si>
  <si>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</si>
  <si>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</si>
  <si>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</si>
  <si>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</si>
  <si>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</si>
  <si>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</si>
  <si>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</si>
  <si>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</si>
  <si>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</si>
  <si>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</si>
  <si>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</si>
  <si>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</si>
  <si>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</si>
  <si>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</si>
  <si>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</si>
  <si>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</si>
  <si>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</si>
  <si>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</si>
  <si>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</si>
  <si>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</si>
  <si>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</si>
  <si>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</si>
  <si>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</si>
  <si>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</si>
  <si>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</si>
  <si>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</si>
  <si>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</si>
  <si>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</si>
  <si>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</si>
  <si>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</si>
  <si>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</si>
  <si>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</si>
  <si>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</si>
  <si>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</si>
  <si>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</si>
  <si>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</si>
  <si>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</si>
  <si>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</si>
  <si>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</si>
  <si>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</si>
  <si>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</si>
  <si>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</si>
  <si>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</si>
  <si>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</si>
  <si>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</si>
  <si>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</si>
  <si>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</si>
  <si>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</si>
  <si>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</si>
  <si>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</si>
  <si>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</si>
  <si>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</si>
  <si>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</si>
  <si>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</si>
  <si>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</si>
  <si>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</si>
  <si>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</si>
  <si>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</si>
  <si>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</si>
  <si>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</si>
  <si>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</si>
  <si>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</si>
  <si>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</si>
  <si>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</si>
  <si>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</si>
  <si>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</si>
  <si>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</si>
  <si>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</si>
  <si>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</si>
  <si>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</si>
  <si>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</si>
  <si>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</si>
  <si>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</si>
  <si>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</si>
  <si>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</si>
  <si>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</si>
  <si>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</si>
  <si>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</si>
  <si>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</si>
  <si>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</si>
  <si>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</si>
  <si>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</si>
  <si>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</si>
  <si>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</si>
  <si>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</si>
  <si>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</si>
  <si>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</si>
  <si>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</si>
  <si>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</si>
  <si>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</si>
  <si>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</si>
  <si>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</si>
  <si>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</si>
  <si>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</si>
  <si>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</si>
  <si>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</si>
  <si>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</si>
  <si>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</si>
  <si>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</si>
  <si>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</si>
  <si>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</si>
  <si>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</si>
  <si>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</si>
  <si>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</si>
  <si>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</si>
  <si>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</si>
  <si>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</si>
  <si>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</si>
  <si>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</si>
  <si>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</si>
  <si>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</si>
  <si>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</si>
  <si>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</si>
  <si>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</si>
  <si>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</si>
  <si>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</si>
  <si>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</si>
  <si>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</si>
  <si>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</si>
  <si>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</si>
  <si>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</si>
  <si>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</si>
  <si>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</si>
  <si>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</si>
  <si>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</si>
  <si>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</si>
  <si>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</si>
  <si>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</si>
  <si>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</si>
  <si>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</si>
  <si>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</si>
  <si>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</si>
  <si>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</si>
  <si>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</si>
  <si>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</si>
  <si>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</si>
  <si>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</si>
  <si>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</si>
  <si>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</si>
  <si>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</si>
  <si>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</si>
  <si>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</si>
  <si>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</si>
  <si>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</si>
  <si>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</si>
  <si>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</si>
  <si>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</si>
  <si>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</si>
  <si>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</si>
  <si>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</si>
  <si>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</si>
  <si>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</si>
  <si>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</si>
  <si>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</si>
  <si>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</si>
  <si>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</si>
  <si>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</si>
  <si>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</si>
  <si>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</si>
  <si>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</si>
  <si>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</si>
  <si>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</si>
  <si>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</si>
  <si>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</si>
  <si>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</si>
  <si>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</si>
  <si>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</si>
  <si>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</si>
  <si>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</si>
  <si>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</si>
  <si>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</si>
  <si>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</si>
  <si>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</si>
  <si>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</si>
  <si>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</si>
  <si>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</si>
  <si>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</si>
  <si>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</si>
  <si>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</si>
  <si>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</si>
  <si>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</si>
  <si>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</si>
  <si>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</si>
  <si>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</si>
  <si>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</si>
  <si>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</si>
  <si>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</si>
  <si>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</si>
  <si>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</si>
  <si>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</si>
  <si>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</si>
  <si>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</si>
  <si>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</si>
  <si>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</si>
  <si>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</si>
  <si>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</si>
  <si>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</si>
  <si>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</si>
  <si>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</si>
  <si>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</si>
  <si>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</si>
  <si>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</si>
  <si>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</si>
  <si>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</si>
  <si>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</si>
  <si>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</si>
  <si>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</si>
  <si>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</si>
  <si>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</si>
  <si>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</si>
  <si>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</si>
  <si>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</si>
  <si>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</si>
  <si>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</si>
  <si>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</si>
  <si>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</si>
  <si>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</si>
  <si>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</si>
  <si>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</si>
  <si>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</si>
  <si>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</si>
  <si>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</si>
  <si>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</si>
  <si>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</si>
  <si>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</si>
  <si>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</si>
  <si>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</si>
  <si>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</si>
  <si>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</si>
  <si>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</si>
  <si>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</si>
  <si>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</si>
  <si>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</si>
  <si>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</si>
  <si>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</si>
  <si>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</si>
  <si>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</si>
  <si>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</si>
  <si>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</si>
  <si>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</si>
  <si>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</si>
  <si>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</si>
  <si>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</si>
  <si>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</si>
  <si>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</si>
  <si>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</si>
  <si>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</si>
  <si>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</si>
  <si>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</si>
  <si>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</si>
  <si>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</si>
  <si>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</si>
  <si>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</si>
  <si>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</si>
  <si>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</si>
  <si>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</si>
  <si>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</si>
  <si>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</si>
  <si>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</si>
  <si>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</si>
  <si>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</si>
  <si>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</si>
  <si>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</si>
  <si>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</si>
  <si>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</si>
  <si>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</si>
  <si>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</si>
  <si>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</si>
  <si>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</si>
  <si>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</si>
  <si>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</si>
  <si>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</si>
  <si>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</si>
  <si>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</si>
  <si>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</si>
  <si>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</si>
  <si>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</si>
  <si>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</si>
  <si>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</si>
  <si>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</si>
  <si>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</si>
  <si>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</si>
  <si>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</si>
  <si>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</si>
  <si>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</si>
  <si>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</si>
  <si>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</si>
  <si>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</si>
  <si>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</si>
  <si>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</si>
  <si>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</si>
  <si>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</si>
  <si>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</si>
  <si>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</si>
  <si>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</si>
  <si>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</si>
  <si>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</si>
  <si>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</si>
  <si>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</si>
  <si>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</si>
  <si>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</si>
  <si>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</si>
  <si>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</si>
  <si>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</si>
  <si>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</si>
  <si>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</si>
  <si>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</si>
  <si>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</si>
  <si>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</si>
  <si>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</si>
  <si>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</si>
  <si>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</si>
  <si>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</si>
  <si>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</si>
  <si>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</si>
  <si>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</si>
  <si>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</si>
  <si>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</si>
  <si>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</si>
  <si>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</si>
  <si>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</si>
  <si>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</si>
  <si>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</si>
  <si>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</si>
  <si>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</si>
  <si>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</si>
  <si>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</si>
  <si>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</si>
  <si>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</si>
  <si>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</si>
  <si>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</si>
  <si>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</si>
  <si>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</si>
  <si>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</si>
  <si>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</si>
  <si>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</si>
  <si>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</si>
  <si>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</si>
  <si>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</si>
  <si>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</si>
  <si>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</si>
  <si>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</si>
  <si>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</si>
  <si>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</si>
  <si>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</si>
  <si>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</si>
  <si>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</si>
  <si>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</si>
  <si>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</si>
  <si>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</si>
  <si>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</si>
  <si>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</si>
  <si>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</si>
  <si>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</si>
  <si>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</si>
  <si>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</si>
  <si>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</si>
  <si>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</si>
  <si>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</si>
  <si>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</si>
  <si>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</si>
  <si>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</si>
  <si>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</si>
  <si>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</si>
  <si>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</si>
  <si>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</si>
  <si>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</si>
  <si>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</si>
  <si>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</si>
  <si>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</si>
  <si>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</si>
  <si>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</si>
  <si>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</si>
  <si>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</si>
  <si>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</si>
  <si>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</si>
  <si>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</si>
  <si>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</si>
  <si>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</si>
  <si>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</si>
  <si>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</si>
  <si>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</si>
  <si>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</si>
  <si>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</si>
  <si>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</si>
  <si>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</si>
  <si>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</si>
  <si>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</si>
  <si>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</si>
  <si>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</si>
  <si>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</si>
  <si>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</si>
  <si>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</si>
  <si>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</si>
  <si>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</si>
  <si>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</si>
  <si>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</si>
  <si>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</si>
  <si>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</si>
  <si>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</si>
  <si>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</si>
  <si>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</si>
  <si>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</si>
  <si>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</si>
  <si>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</si>
  <si>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</si>
  <si>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</si>
  <si>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</si>
  <si>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</si>
  <si>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</si>
  <si>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</si>
  <si>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</si>
  <si>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</si>
  <si>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</si>
  <si>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</si>
  <si>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</si>
  <si>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</si>
  <si>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</si>
  <si>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</si>
  <si>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</si>
  <si>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</si>
  <si>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</si>
  <si>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</si>
  <si>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</si>
  <si>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</si>
  <si>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</si>
  <si>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</si>
  <si>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</si>
  <si>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</si>
  <si>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</si>
  <si>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</si>
  <si>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</si>
  <si>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</si>
  <si>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</si>
  <si>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</si>
  <si>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</si>
  <si>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</si>
  <si>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</si>
  <si>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</si>
  <si>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</si>
  <si>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</si>
  <si>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</si>
  <si>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</si>
  <si>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</si>
  <si>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</si>
  <si>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</si>
  <si>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</si>
  <si>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</si>
  <si>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</si>
  <si>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</si>
  <si>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</si>
  <si>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</si>
  <si>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</si>
  <si>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</si>
  <si>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</si>
  <si>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</si>
  <si>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</si>
  <si>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</si>
  <si>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</si>
  <si>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</si>
  <si>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</si>
  <si>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</si>
  <si>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</si>
  <si>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</si>
  <si>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</si>
  <si>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</si>
  <si>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</si>
  <si>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</si>
  <si>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</si>
  <si>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</si>
  <si>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</si>
  <si>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</si>
  <si>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</si>
  <si>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</si>
  <si>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</si>
  <si>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</si>
  <si>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</si>
  <si>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</si>
  <si>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</si>
  <si>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</si>
  <si>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</si>
  <si>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</si>
  <si>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</si>
  <si>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</si>
  <si>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</si>
  <si>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</si>
  <si>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</si>
  <si>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</si>
  <si>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</si>
  <si>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</si>
  <si>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</si>
  <si>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</si>
  <si>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</si>
  <si>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</si>
  <si>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</si>
  <si>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</si>
  <si>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</si>
  <si>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</si>
  <si>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</si>
  <si>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</si>
  <si>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</si>
  <si>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</si>
  <si>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</si>
  <si>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</si>
  <si>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</si>
  <si>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</si>
  <si>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</si>
  <si>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</si>
  <si>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</si>
  <si>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</si>
  <si>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</si>
  <si>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</si>
  <si>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</si>
  <si>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</si>
  <si>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</si>
  <si>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</si>
  <si>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</si>
  <si>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</si>
  <si>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</si>
  <si>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</si>
  <si>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</si>
  <si>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</si>
  <si>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</si>
  <si>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</si>
  <si>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</si>
  <si>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</si>
  <si>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</si>
  <si>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</si>
  <si>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</si>
  <si>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</si>
  <si>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</si>
  <si>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</si>
  <si>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</si>
  <si>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</si>
  <si>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</si>
  <si>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</si>
  <si>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</si>
  <si>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</si>
  <si>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</si>
  <si>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</si>
  <si>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</si>
  <si>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</si>
  <si>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</si>
  <si>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</si>
  <si>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</si>
  <si>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</si>
  <si>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</si>
  <si>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</si>
  <si>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</si>
  <si>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</si>
  <si>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</si>
  <si>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</si>
  <si>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</si>
  <si>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</si>
  <si>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</si>
  <si>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</si>
  <si>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</si>
  <si>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</si>
  <si>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</si>
  <si>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</si>
  <si>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</si>
  <si>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</si>
  <si>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</si>
  <si>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</si>
  <si>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</si>
  <si>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</si>
  <si>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</si>
  <si>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</si>
  <si>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</si>
  <si>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</si>
  <si>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</si>
  <si>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</si>
  <si>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</si>
  <si>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</si>
  <si>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</si>
  <si>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</si>
  <si>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</si>
  <si>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</si>
  <si>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</si>
  <si>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</si>
  <si>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</si>
  <si>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</si>
  <si>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</si>
  <si>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</si>
  <si>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</si>
  <si>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</si>
  <si>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</si>
  <si>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</si>
  <si>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</si>
  <si>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</si>
  <si>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</si>
  <si>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</si>
  <si>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</si>
  <si>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</si>
  <si>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</si>
  <si>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</si>
  <si>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</si>
  <si>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</si>
  <si>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</si>
  <si>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</si>
  <si>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</si>
  <si>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</si>
  <si>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</si>
  <si>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</si>
  <si>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</si>
  <si>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</si>
  <si>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</si>
  <si>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</si>
  <si>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</si>
  <si>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</si>
  <si>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</si>
  <si>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</si>
  <si>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</si>
  <si>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</si>
  <si>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</si>
  <si>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</si>
  <si>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</si>
  <si>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</si>
  <si>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</si>
  <si>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</si>
  <si>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</si>
  <si>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</si>
  <si>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</si>
  <si>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</si>
  <si>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</si>
  <si>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</si>
  <si>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</si>
  <si>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</si>
  <si>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</si>
  <si>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</si>
  <si>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</si>
  <si>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</si>
  <si>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</si>
  <si>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</si>
  <si>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</si>
  <si>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</si>
  <si>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</si>
  <si>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</si>
  <si>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</si>
  <si>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</si>
  <si>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</si>
  <si>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</si>
  <si>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</si>
  <si>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</si>
  <si>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</si>
  <si>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</si>
  <si>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</si>
  <si>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</si>
  <si>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</si>
  <si>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</si>
  <si>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</si>
  <si>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</si>
  <si>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</si>
  <si>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</si>
  <si>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</si>
  <si>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</si>
  <si>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</si>
  <si>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</si>
  <si>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</si>
  <si>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</si>
  <si>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</si>
  <si>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</si>
  <si>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</si>
  <si>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</si>
  <si>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</si>
  <si>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</si>
  <si>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</si>
  <si>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</si>
  <si>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</si>
  <si>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</si>
  <si>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</si>
  <si>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</si>
  <si>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</si>
  <si>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</si>
  <si>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</si>
  <si>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</si>
  <si>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</si>
  <si>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</si>
  <si>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</si>
  <si>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</si>
  <si>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</si>
  <si>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</si>
  <si>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</si>
  <si>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</si>
  <si>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</si>
  <si>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</si>
  <si>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</si>
  <si>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</si>
  <si>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</si>
  <si>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</si>
  <si>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</si>
  <si>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</si>
  <si>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</si>
  <si>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</si>
  <si>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</si>
  <si>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</si>
  <si>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</si>
  <si>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</si>
  <si>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</si>
  <si>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</si>
  <si>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</si>
  <si>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</si>
  <si>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</si>
  <si>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</si>
  <si>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</si>
  <si>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</si>
  <si>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</si>
  <si>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</si>
  <si>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</si>
  <si>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</si>
  <si>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</si>
  <si>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</si>
  <si>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</si>
  <si>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</si>
  <si>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</si>
  <si>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</si>
  <si>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</si>
  <si>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</si>
  <si>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</si>
  <si>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</si>
  <si>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</si>
  <si>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</si>
  <si>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</si>
  <si>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</si>
  <si>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</si>
  <si>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</si>
  <si>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</si>
  <si>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</si>
  <si>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</si>
  <si>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</si>
  <si>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</si>
  <si>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</si>
  <si>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</si>
  <si>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</si>
  <si>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</si>
  <si>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</si>
  <si>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</si>
  <si>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</si>
  <si>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</si>
  <si>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</si>
  <si>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</si>
  <si>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</si>
  <si>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</si>
  <si>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</si>
  <si>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</si>
  <si>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</si>
  <si>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</si>
  <si>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</si>
  <si>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</si>
  <si>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</si>
  <si>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</si>
  <si>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</si>
  <si>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</si>
  <si>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</si>
  <si>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</si>
  <si>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</si>
  <si>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</si>
  <si>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</si>
  <si>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</si>
  <si>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</si>
  <si>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</si>
  <si>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</si>
  <si>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</si>
  <si>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</si>
  <si>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</si>
  <si>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</si>
  <si>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</si>
  <si>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</si>
  <si>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</si>
  <si>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</si>
  <si>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</si>
  <si>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</si>
  <si>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</si>
  <si>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</si>
  <si>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</si>
  <si>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</si>
  <si>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</si>
  <si>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</si>
  <si>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</si>
  <si>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</si>
  <si>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</si>
  <si>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</si>
  <si>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</si>
  <si>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</si>
  <si>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</si>
  <si>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</si>
  <si>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</si>
  <si>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</si>
  <si>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</si>
  <si>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</si>
  <si>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</si>
  <si>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</si>
  <si>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</si>
  <si>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</si>
  <si>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</si>
  <si>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</si>
  <si>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</si>
  <si>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</si>
  <si>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</si>
  <si>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</si>
  <si>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</si>
  <si>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</si>
  <si>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</si>
  <si>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</si>
  <si>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</si>
  <si>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</si>
  <si>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</si>
  <si>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</si>
  <si>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</si>
  <si>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</si>
  <si>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</si>
  <si>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</si>
  <si>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</si>
  <si>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</si>
  <si>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</si>
  <si>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</si>
  <si>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</si>
  <si>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</si>
  <si>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</si>
  <si>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</si>
  <si>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</si>
  <si>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</si>
  <si>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</si>
  <si>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</si>
  <si>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</si>
  <si>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</si>
  <si>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</si>
  <si>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</si>
  <si>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</si>
  <si>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</si>
  <si>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</si>
  <si>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</si>
  <si>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</si>
  <si>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</si>
  <si>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</si>
  <si>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</si>
  <si>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</si>
  <si>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</si>
  <si>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</si>
  <si>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</si>
  <si>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</si>
  <si>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</si>
  <si>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</si>
  <si>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</si>
  <si>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</si>
  <si>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</si>
  <si>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</si>
  <si>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</si>
  <si>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</si>
  <si>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</si>
  <si>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</si>
  <si>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</si>
  <si>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</si>
  <si>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</si>
  <si>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</si>
  <si>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</si>
  <si>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</si>
  <si>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</si>
  <si>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</si>
  <si>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</si>
  <si>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</si>
  <si>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</si>
  <si>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</si>
  <si>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</si>
  <si>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</si>
  <si>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</si>
  <si>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</si>
  <si>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</si>
  <si>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</si>
  <si>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</si>
  <si>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</si>
  <si>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</si>
  <si>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</si>
  <si>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</si>
  <si>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</si>
  <si>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</si>
  <si>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</si>
  <si>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</si>
  <si>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</si>
  <si>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</si>
  <si>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</si>
  <si>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</si>
  <si>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</si>
  <si>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</si>
  <si>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</si>
  <si>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</si>
  <si>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</si>
  <si>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</si>
  <si>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</si>
  <si>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</si>
  <si>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</si>
  <si>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</si>
  <si>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</si>
  <si>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</si>
  <si>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</si>
  <si>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</si>
  <si>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</si>
  <si>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</si>
  <si>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</si>
  <si>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</si>
  <si>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</si>
  <si>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</si>
  <si>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</si>
  <si>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</si>
  <si>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</si>
  <si>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</si>
  <si>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</si>
  <si>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</si>
  <si>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</si>
  <si>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</si>
  <si>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</si>
  <si>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</si>
  <si>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</si>
  <si>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</si>
  <si>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</si>
  <si>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</si>
  <si>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</si>
  <si>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</si>
  <si>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</si>
  <si>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</si>
  <si>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</si>
  <si>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</si>
  <si>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</si>
  <si>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</si>
  <si>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</si>
  <si>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</si>
  <si>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</si>
  <si>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</si>
  <si>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</si>
  <si>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</si>
  <si>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</si>
  <si>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</si>
  <si>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</si>
  <si>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</si>
  <si>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</si>
  <si>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</si>
  <si>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</si>
  <si>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</si>
  <si>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</si>
  <si>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</si>
  <si>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</si>
  <si>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</si>
  <si>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</si>
  <si>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</si>
  <si>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</si>
  <si>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</si>
  <si>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</si>
  <si>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</si>
  <si>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</si>
  <si>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</si>
  <si>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</si>
  <si>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</si>
  <si>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</si>
  <si>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</si>
  <si>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</si>
  <si>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</si>
  <si>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</si>
  <si>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</si>
  <si>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</si>
  <si>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</si>
  <si>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</si>
  <si>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</si>
  <si>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</si>
  <si>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</si>
  <si>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</si>
  <si>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</si>
  <si>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</si>
  <si>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</si>
  <si>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</si>
  <si>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</si>
  <si>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</si>
  <si>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</si>
  <si>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</si>
  <si>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</si>
  <si>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</si>
  <si>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</si>
  <si>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</si>
  <si>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</si>
  <si>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</si>
  <si>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</si>
  <si>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</si>
  <si>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</si>
  <si>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</si>
  <si>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</si>
  <si>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</si>
  <si>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</si>
  <si>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</si>
  <si>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</si>
  <si>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</si>
  <si>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</si>
  <si>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</si>
  <si>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</si>
  <si>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</si>
  <si>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</si>
  <si>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</si>
  <si>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</si>
  <si>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</si>
  <si>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</si>
  <si>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</si>
  <si>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</si>
  <si>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</si>
  <si>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</si>
  <si>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</si>
  <si>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</si>
  <si>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</si>
  <si>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</si>
  <si>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</si>
  <si>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</si>
  <si>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</si>
  <si>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</si>
  <si>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</si>
  <si>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</si>
  <si>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</si>
  <si>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</si>
  <si>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</si>
  <si>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</si>
  <si>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</si>
  <si>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</si>
  <si>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</si>
  <si>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</si>
  <si>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</si>
  <si>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</si>
  <si>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</si>
  <si>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</si>
  <si>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</si>
  <si>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</si>
  <si>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</si>
  <si>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</si>
  <si>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</si>
  <si>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</si>
  <si>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</si>
  <si>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</si>
  <si>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</si>
  <si>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</si>
  <si>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</si>
  <si>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</si>
  <si>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</si>
  <si>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</si>
  <si>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</si>
  <si>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</si>
  <si>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</si>
  <si>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</si>
  <si>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</si>
  <si>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</si>
  <si>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</si>
  <si>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</si>
  <si>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</si>
  <si>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</si>
  <si>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</si>
  <si>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</si>
  <si>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</si>
  <si>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</si>
  <si>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</si>
  <si>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</si>
  <si>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</si>
  <si>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</si>
  <si>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</si>
  <si>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</si>
  <si>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</si>
  <si>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</si>
  <si>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</si>
  <si>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</si>
  <si>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</si>
  <si>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</si>
  <si>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</si>
  <si>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</si>
  <si>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</si>
  <si>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</si>
  <si>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</si>
  <si>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</si>
  <si>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</si>
  <si>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</si>
  <si>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</si>
  <si>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</si>
  <si>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</si>
  <si>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</si>
  <si>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</si>
  <si>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</si>
  <si>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</si>
  <si>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</si>
  <si>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</si>
  <si>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</si>
  <si>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</si>
  <si>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</si>
  <si>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</si>
  <si>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</si>
  <si>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</si>
  <si>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</si>
  <si>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</si>
  <si>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</si>
  <si>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</si>
  <si>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</si>
  <si>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</si>
  <si>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</si>
  <si>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</si>
  <si>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</si>
  <si>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</si>
  <si>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</si>
  <si>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</si>
  <si>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</si>
  <si>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</si>
  <si>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</si>
  <si>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</si>
  <si>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</si>
  <si>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</si>
  <si>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</si>
  <si>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</si>
  <si>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</si>
  <si>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</si>
  <si>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</si>
  <si>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</si>
  <si>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</si>
  <si>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</si>
  <si>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</si>
  <si>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</si>
  <si>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</si>
  <si>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</si>
  <si>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</si>
  <si>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</si>
  <si>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</si>
  <si>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</si>
  <si>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</si>
  <si>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</si>
  <si>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</si>
  <si>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</si>
  <si>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</si>
  <si>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</si>
  <si>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</si>
  <si>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</si>
  <si>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</si>
  <si>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</si>
  <si>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</si>
  <si>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</si>
  <si>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</si>
  <si>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</si>
  <si>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</si>
  <si>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</si>
  <si>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</si>
  <si>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</si>
  <si>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</si>
  <si>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</si>
  <si>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</si>
  <si>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</si>
  <si>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</si>
  <si>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</si>
  <si>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</si>
  <si>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</si>
  <si>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</si>
  <si>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</si>
  <si>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</si>
  <si>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</si>
  <si>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</si>
  <si>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</si>
  <si>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</si>
  <si>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</si>
  <si>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</si>
  <si>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</si>
  <si>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</si>
  <si>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</si>
  <si>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</si>
  <si>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</si>
  <si>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</si>
  <si>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</si>
  <si>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</si>
  <si>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</si>
  <si>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</si>
  <si>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</si>
  <si>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</si>
  <si>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</si>
  <si>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</si>
  <si>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</si>
  <si>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</si>
  <si>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</si>
  <si>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</si>
  <si>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</si>
  <si>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</si>
  <si>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</si>
  <si>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</si>
  <si>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</si>
  <si>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</si>
  <si>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</si>
  <si>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</si>
  <si>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</si>
  <si>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</si>
  <si>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</si>
  <si>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</si>
  <si>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</si>
  <si>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</si>
  <si>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</si>
  <si>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</si>
  <si>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</si>
  <si>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</si>
  <si>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</si>
  <si>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</si>
  <si>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</si>
  <si>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</si>
  <si>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</si>
  <si>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</si>
  <si>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</si>
  <si>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</si>
  <si>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</si>
  <si>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</si>
  <si>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</si>
  <si>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</si>
  <si>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</si>
  <si>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</si>
  <si>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</si>
  <si>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</si>
  <si>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</si>
  <si>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</si>
  <si>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</si>
  <si>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</si>
  <si>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</si>
  <si>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</si>
  <si>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</si>
  <si>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</si>
  <si>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</si>
  <si>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</si>
  <si>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</si>
  <si>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</si>
  <si>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</si>
  <si>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</si>
  <si>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</si>
  <si>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</si>
  <si>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</si>
  <si>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</si>
  <si>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</si>
  <si>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</si>
  <si>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</si>
  <si>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</si>
  <si>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</si>
  <si>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</si>
  <si>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</si>
  <si>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</si>
  <si>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</si>
  <si>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</si>
  <si>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</si>
  <si>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</si>
  <si>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</si>
  <si>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</si>
  <si>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</si>
  <si>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</si>
  <si>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</si>
  <si>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</si>
  <si>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</si>
  <si>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</si>
  <si>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</si>
  <si>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</si>
  <si>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</si>
  <si>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</si>
  <si>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</si>
  <si>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</si>
  <si>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</si>
  <si>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</si>
  <si>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</si>
  <si>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</si>
  <si>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</si>
  <si>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</si>
  <si>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</si>
  <si>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</si>
  <si>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</si>
  <si>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</si>
  <si>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</si>
  <si>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</si>
  <si>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</si>
  <si>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</si>
  <si>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</si>
  <si>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</si>
  <si>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</si>
  <si>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</si>
  <si>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</si>
  <si>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</si>
  <si>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</si>
  <si>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</si>
  <si>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</si>
  <si>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</si>
  <si>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</si>
  <si>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</si>
  <si>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</si>
  <si>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</si>
  <si>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</si>
  <si>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</si>
  <si>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</si>
  <si>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</si>
  <si>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</si>
  <si>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</si>
  <si>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</si>
  <si>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</si>
  <si>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</si>
  <si>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</si>
  <si>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</si>
  <si>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</si>
  <si>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</si>
  <si>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</si>
  <si>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</si>
  <si>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</si>
  <si>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</si>
  <si>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</si>
  <si>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</si>
  <si>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</si>
  <si>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</si>
  <si>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</si>
  <si>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</si>
  <si>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</si>
  <si>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</si>
  <si>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</si>
  <si>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</si>
  <si>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</si>
  <si>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</si>
  <si>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</si>
  <si>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</si>
  <si>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</si>
  <si>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</si>
  <si>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</si>
  <si>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</si>
  <si>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</si>
  <si>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</si>
  <si>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</si>
  <si>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</si>
  <si>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</si>
  <si>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</si>
  <si>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</si>
  <si>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</si>
  <si>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</si>
  <si>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</si>
  <si>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</si>
  <si>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</si>
  <si>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</si>
  <si>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</si>
  <si>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</si>
  <si>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</si>
  <si>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</si>
  <si>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</si>
  <si>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</si>
  <si>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</si>
  <si>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</si>
  <si>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</si>
  <si>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</si>
  <si>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</si>
  <si>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</si>
  <si>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</si>
  <si>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</si>
  <si>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</si>
  <si>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</si>
  <si>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</si>
  <si>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</si>
  <si>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</si>
  <si>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</si>
  <si>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</si>
  <si>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</si>
  <si>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</si>
  <si>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</si>
  <si>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</si>
  <si>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</si>
  <si>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</si>
  <si>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</si>
  <si>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</si>
  <si>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</si>
  <si>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</si>
  <si>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</si>
  <si>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</si>
  <si>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</si>
  <si>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</si>
  <si>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</si>
  <si>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</si>
  <si>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</si>
  <si>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</si>
  <si>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</si>
  <si>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</si>
  <si>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</si>
  <si>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</si>
  <si>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</si>
  <si>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</si>
  <si>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</si>
  <si>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</si>
  <si>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</si>
  <si>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</si>
  <si>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</si>
  <si>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</si>
  <si>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</si>
  <si>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</si>
  <si>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</si>
  <si>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</si>
  <si>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</si>
  <si>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</si>
  <si>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</si>
  <si>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</si>
  <si>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</si>
  <si>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</si>
  <si>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</si>
  <si>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</si>
  <si>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</si>
  <si>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</si>
  <si>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</si>
  <si>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</si>
  <si>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</si>
  <si>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</si>
  <si>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</si>
  <si>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</si>
  <si>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</si>
  <si>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</si>
  <si>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</si>
  <si>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</si>
  <si>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</si>
  <si>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</si>
  <si>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</si>
  <si>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</si>
  <si>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</si>
  <si>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</si>
  <si>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</si>
  <si>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</si>
  <si>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</si>
  <si>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</si>
  <si>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</si>
  <si>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</si>
  <si>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</si>
  <si>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</si>
  <si>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</si>
  <si>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</si>
  <si>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</si>
  <si>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</si>
  <si>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</si>
  <si>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</si>
  <si>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</si>
  <si>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</si>
  <si>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</si>
  <si>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</si>
  <si>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</si>
  <si>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</si>
  <si>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</si>
  <si>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</si>
  <si>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</si>
  <si>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</si>
  <si>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</si>
  <si>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</si>
  <si>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</si>
  <si>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</si>
  <si>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</si>
  <si>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</si>
  <si>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</si>
  <si>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</si>
  <si>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</si>
  <si>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</si>
  <si>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</si>
  <si>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</si>
  <si>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</si>
  <si>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</si>
  <si>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</si>
  <si>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</si>
  <si>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</si>
  <si>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</si>
  <si>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</si>
  <si>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</si>
  <si>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</si>
  <si>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</si>
  <si>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</si>
  <si>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</si>
  <si>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</si>
  <si>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</si>
  <si>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</si>
  <si>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</si>
  <si>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</si>
  <si>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</si>
  <si>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</si>
  <si>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</si>
  <si>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</si>
  <si>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</si>
  <si>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</si>
  <si>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</si>
  <si>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</si>
  <si>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</si>
  <si>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</si>
  <si>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</si>
  <si>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</si>
  <si>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</si>
  <si>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</si>
  <si>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</si>
  <si>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</si>
  <si>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</si>
  <si>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</si>
  <si>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</si>
  <si>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</si>
  <si>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</si>
  <si>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</si>
  <si>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</si>
  <si>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</si>
  <si>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</si>
  <si>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</si>
  <si>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</si>
  <si>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</si>
  <si>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</si>
  <si>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</si>
  <si>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</si>
  <si>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</si>
  <si>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</si>
  <si>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</si>
  <si>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</si>
  <si>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</si>
  <si>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</si>
  <si>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</si>
  <si>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</si>
  <si>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</si>
  <si>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</si>
  <si>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</si>
  <si>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</si>
  <si>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</si>
  <si>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</si>
  <si>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</si>
  <si>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</si>
  <si>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</si>
  <si>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</si>
  <si>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</si>
  <si>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</si>
  <si>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</si>
  <si>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</si>
  <si>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</si>
  <si>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</si>
  <si>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</si>
  <si>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</si>
  <si>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</si>
  <si>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</si>
  <si>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</si>
  <si>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</si>
  <si>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</si>
  <si>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</si>
  <si>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</si>
  <si>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</si>
  <si>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</si>
  <si>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</si>
  <si>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</si>
  <si>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</si>
  <si>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</si>
  <si>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</si>
  <si>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</si>
  <si>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</si>
  <si>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</si>
  <si>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</si>
  <si>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</si>
  <si>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</si>
  <si>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</si>
  <si>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</si>
  <si>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</si>
  <si>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</si>
  <si>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</si>
  <si>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</si>
  <si>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</si>
  <si>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</si>
  <si>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</si>
  <si>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</si>
  <si>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</si>
  <si>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</si>
  <si>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</si>
  <si>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</si>
  <si>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</si>
  <si>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</si>
  <si>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</si>
  <si>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</si>
  <si>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</si>
  <si>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</si>
  <si>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</si>
  <si>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</si>
  <si>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</si>
  <si>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</si>
  <si>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</si>
  <si>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</si>
  <si>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</si>
  <si>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</si>
  <si>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</si>
  <si>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</si>
  <si>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</si>
  <si>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</si>
  <si>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</si>
  <si>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</si>
  <si>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</si>
  <si>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</si>
  <si>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</si>
  <si>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</si>
  <si>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</si>
  <si>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</si>
  <si>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</si>
  <si>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</si>
  <si>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</si>
  <si>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</si>
  <si>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</si>
  <si>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</si>
  <si>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</si>
  <si>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</si>
  <si>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</si>
  <si>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</si>
  <si>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</si>
  <si>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</si>
  <si>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</si>
  <si>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</si>
  <si>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</si>
  <si>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</si>
  <si>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</si>
  <si>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</si>
  <si>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</si>
  <si>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</si>
  <si>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</si>
  <si>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</si>
  <si>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</si>
  <si>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</si>
  <si>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</si>
  <si>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</si>
  <si>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</si>
  <si>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</si>
  <si>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</si>
  <si>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</si>
  <si>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</si>
  <si>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</si>
  <si>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</si>
  <si>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</si>
  <si>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</si>
  <si>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</si>
  <si>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</si>
  <si>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</si>
  <si>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</si>
  <si>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</si>
  <si>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</si>
  <si>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</si>
  <si>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</si>
  <si>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</si>
  <si>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</si>
  <si>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</si>
  <si>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</si>
  <si>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</si>
  <si>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</si>
  <si>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</si>
  <si>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</si>
  <si>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</si>
  <si>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</si>
  <si>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</si>
  <si>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</si>
  <si>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</si>
  <si>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</si>
  <si>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</si>
  <si>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</si>
  <si>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</si>
  <si>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</si>
  <si>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</si>
  <si>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</si>
  <si>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</si>
  <si>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</si>
  <si>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</si>
  <si>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</si>
  <si>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</si>
  <si>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</si>
  <si>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</si>
  <si>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</si>
  <si>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</si>
  <si>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</si>
  <si>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</si>
  <si>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</si>
  <si>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</si>
  <si>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</si>
  <si>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</si>
  <si>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</si>
  <si>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</si>
  <si>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</si>
  <si>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</si>
  <si>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</si>
  <si>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</si>
  <si>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</si>
  <si>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</si>
  <si>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</si>
  <si>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</si>
  <si>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</si>
  <si>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</si>
  <si>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</si>
  <si>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</si>
  <si>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</si>
  <si>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</si>
  <si>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</si>
  <si>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</si>
  <si>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</si>
  <si>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</si>
  <si>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</si>
  <si>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</si>
  <si>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</si>
  <si>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</si>
  <si>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</si>
  <si>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</si>
  <si>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</si>
  <si>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</si>
  <si>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</si>
  <si>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</si>
  <si>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</si>
  <si>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</si>
  <si>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</si>
  <si>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</si>
  <si>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</si>
  <si>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</si>
  <si>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</si>
  <si>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</si>
  <si>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</si>
  <si>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</si>
  <si>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</si>
  <si>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</si>
  <si>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</si>
  <si>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</si>
  <si>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</si>
  <si>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</si>
  <si>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</si>
  <si>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</si>
  <si>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</si>
  <si>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</si>
  <si>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</si>
  <si>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</si>
  <si>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</si>
  <si>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</si>
  <si>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</si>
  <si>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</si>
  <si>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</si>
  <si>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</si>
  <si>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</si>
  <si>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</si>
  <si>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</si>
  <si>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</si>
  <si>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</si>
  <si>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</si>
  <si>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</si>
  <si>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</si>
  <si>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</si>
  <si>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</si>
  <si>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</si>
  <si>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</si>
  <si>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</si>
  <si>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</si>
  <si>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</si>
  <si>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</si>
  <si>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</si>
  <si>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</si>
  <si>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</si>
  <si>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</si>
  <si>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</si>
  <si>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</si>
  <si>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</si>
  <si>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</si>
  <si>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</si>
  <si>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</si>
  <si>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</si>
  <si>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</si>
  <si>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</si>
  <si>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</si>
  <si>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</si>
  <si>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</si>
  <si>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</si>
  <si>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</si>
  <si>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</si>
  <si>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</si>
  <si>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</si>
  <si>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</si>
  <si>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</si>
  <si>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</si>
  <si>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</si>
  <si>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</si>
  <si>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</si>
  <si>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</si>
  <si>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</si>
  <si>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</si>
  <si>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</si>
  <si>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</si>
  <si>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</si>
  <si>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</si>
  <si>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</si>
  <si>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</si>
  <si>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</si>
  <si>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</si>
  <si>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</si>
  <si>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</si>
  <si>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</si>
  <si>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</si>
  <si>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</si>
  <si>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</si>
  <si>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</si>
  <si>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</si>
  <si>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</si>
  <si>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</si>
  <si>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</si>
  <si>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</si>
  <si>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</si>
  <si>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</si>
  <si>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</si>
  <si>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</si>
  <si>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</si>
  <si>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</si>
  <si>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</si>
  <si>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</si>
  <si>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</si>
  <si>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</si>
  <si>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</si>
  <si>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</si>
  <si>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</si>
  <si>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</si>
  <si>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</si>
  <si>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</si>
  <si>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</si>
  <si>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</si>
  <si>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</si>
  <si>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</si>
  <si>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</si>
  <si>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</si>
  <si>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</si>
  <si>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</si>
  <si>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</si>
  <si>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</si>
  <si>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</si>
  <si>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</si>
  <si>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</si>
  <si>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</si>
  <si>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</si>
  <si>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</si>
  <si>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</si>
  <si>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</si>
  <si>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</si>
  <si>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</si>
  <si>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</si>
  <si>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</si>
  <si>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</si>
  <si>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</si>
  <si>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</si>
  <si>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</si>
  <si>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</si>
  <si>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</si>
  <si>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</si>
  <si>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</si>
  <si>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</si>
  <si>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</si>
  <si>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</si>
  <si>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</si>
  <si>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</si>
  <si>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</si>
  <si>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</si>
  <si>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</si>
  <si>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</si>
  <si>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</si>
  <si>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</si>
  <si>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</si>
  <si>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</si>
  <si>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</si>
  <si>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</si>
  <si>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</si>
  <si>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</si>
  <si>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</si>
  <si>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</si>
  <si>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</si>
  <si>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</si>
  <si>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</si>
  <si>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</si>
  <si>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</si>
  <si>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</si>
  <si>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</si>
  <si>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</si>
  <si>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</si>
  <si>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</si>
  <si>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</si>
  <si>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</si>
  <si>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</si>
  <si>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</si>
  <si>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</si>
  <si>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</si>
  <si>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</si>
  <si>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</si>
  <si>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</si>
  <si>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</si>
  <si>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</si>
  <si>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</si>
  <si>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</si>
  <si>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</si>
  <si>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</si>
  <si>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</si>
  <si>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</si>
  <si>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</si>
  <si>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</si>
  <si>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</si>
  <si>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</si>
  <si>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</si>
  <si>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</si>
  <si>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</si>
  <si>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</si>
  <si>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</si>
  <si>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</si>
  <si>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</si>
  <si>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</si>
  <si>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</si>
  <si>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</si>
  <si>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</si>
  <si>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</si>
  <si>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</si>
  <si>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</si>
  <si>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</si>
  <si>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</si>
  <si>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</si>
  <si>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</si>
  <si>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</si>
  <si>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</si>
  <si>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</si>
  <si>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</si>
  <si>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</si>
  <si>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</si>
  <si>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</si>
  <si>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</si>
  <si>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</si>
  <si>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</si>
  <si>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</si>
  <si>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</si>
  <si>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</si>
  <si>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</si>
  <si>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</si>
  <si>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</si>
  <si>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</si>
  <si>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</si>
  <si>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</si>
  <si>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</si>
  <si>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</si>
  <si>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</si>
  <si>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</si>
  <si>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</si>
  <si>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</si>
  <si>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</si>
  <si>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</si>
  <si>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</si>
  <si>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</si>
  <si>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</si>
  <si>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</si>
  <si>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</si>
  <si>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</si>
  <si>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</si>
  <si>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</si>
  <si>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</si>
  <si>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</si>
  <si>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</si>
  <si>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</si>
  <si>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</si>
  <si>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</si>
  <si>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</si>
  <si>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</si>
  <si>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</si>
  <si>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</si>
  <si>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</si>
  <si>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</si>
  <si>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</si>
  <si>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</si>
  <si>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</si>
  <si>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</si>
  <si>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</si>
  <si>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</si>
  <si>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</si>
  <si>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</si>
  <si>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</si>
  <si>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</si>
  <si>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</si>
  <si>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</si>
  <si>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</si>
  <si>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</si>
  <si>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</si>
  <si>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</si>
  <si>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</si>
  <si>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</si>
  <si>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</si>
  <si>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</si>
  <si>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</si>
  <si>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</si>
  <si>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</si>
  <si>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</si>
  <si>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</si>
  <si>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</si>
  <si>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</si>
  <si>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</si>
  <si>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</si>
  <si>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</si>
  <si>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</si>
  <si>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</si>
  <si>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</si>
  <si>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</si>
  <si>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</si>
  <si>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</si>
  <si>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</si>
  <si>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</si>
  <si>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</si>
  <si>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</si>
  <si>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</si>
  <si>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</si>
  <si>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</si>
  <si>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</si>
  <si>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</si>
  <si>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</si>
  <si>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</si>
  <si>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</si>
  <si>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</si>
  <si>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</si>
  <si>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</si>
  <si>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</si>
  <si>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</si>
  <si>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</si>
  <si>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</si>
  <si>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</si>
  <si>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</si>
  <si>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</si>
  <si>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</si>
  <si>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</si>
  <si>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</si>
  <si>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</si>
  <si>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</si>
  <si>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</si>
  <si>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</si>
  <si>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</si>
  <si>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</si>
  <si>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</si>
  <si>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</si>
  <si>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</si>
  <si>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</si>
  <si>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</si>
  <si>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</si>
  <si>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</si>
  <si>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</si>
  <si>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</si>
  <si>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</si>
  <si>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</si>
  <si>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</si>
  <si>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</si>
  <si>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</si>
  <si>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</si>
  <si>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</si>
  <si>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</si>
  <si>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</si>
  <si>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</si>
  <si>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</si>
  <si>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</si>
  <si>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</si>
  <si>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</si>
  <si>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</si>
  <si>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</si>
  <si>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</si>
  <si>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</si>
  <si>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</si>
  <si>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</si>
  <si>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</si>
  <si>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</si>
  <si>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</si>
  <si>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</si>
  <si>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</si>
  <si>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</si>
  <si>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</si>
  <si>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</si>
  <si>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</si>
  <si>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</si>
  <si>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</si>
  <si>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</si>
  <si>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</si>
  <si>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</si>
  <si>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</si>
  <si>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</si>
  <si>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</si>
  <si>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</si>
  <si>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</si>
  <si>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</si>
  <si>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</si>
  <si>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</si>
  <si>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</si>
  <si>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</si>
  <si>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</si>
  <si>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</si>
  <si>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</si>
  <si>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</si>
  <si>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</si>
  <si>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</si>
  <si>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</si>
  <si>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</si>
  <si>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</si>
  <si>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</si>
  <si>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</si>
  <si>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</si>
  <si>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</si>
  <si>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</si>
  <si>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</si>
  <si>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</si>
  <si>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</si>
  <si>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</si>
  <si>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</si>
  <si>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</si>
  <si>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</si>
  <si>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</si>
  <si>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</si>
  <si>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</si>
  <si>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</si>
  <si>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</si>
  <si>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</si>
  <si>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</si>
  <si>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</si>
  <si>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</si>
  <si>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</si>
  <si>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</si>
  <si>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</si>
  <si>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</si>
  <si>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</si>
  <si>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</si>
  <si>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</si>
  <si>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</si>
  <si>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</si>
  <si>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</si>
  <si>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</si>
  <si>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</si>
  <si>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</si>
  <si>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</si>
  <si>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</si>
  <si>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</si>
  <si>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</si>
  <si>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</si>
  <si>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</si>
  <si>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</si>
  <si>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</si>
  <si>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</si>
  <si>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</si>
  <si>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</si>
  <si>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</si>
  <si>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</si>
  <si>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</si>
  <si>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</si>
  <si>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</si>
  <si>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</si>
  <si>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</si>
  <si>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</si>
  <si>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</si>
  <si>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</si>
  <si>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</si>
  <si>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</si>
  <si>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</si>
  <si>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</si>
  <si>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</si>
  <si>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</si>
  <si>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</si>
  <si>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</si>
  <si>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</si>
  <si>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</si>
  <si>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</si>
  <si>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</si>
  <si>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</si>
  <si>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</si>
  <si>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</si>
  <si>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</si>
  <si>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</si>
  <si>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</si>
  <si>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</si>
  <si>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</si>
  <si>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</si>
  <si>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</si>
  <si>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</si>
  <si>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</si>
  <si>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</si>
  <si>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</si>
  <si>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</si>
  <si>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</si>
  <si>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</si>
  <si>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</si>
  <si>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</si>
  <si>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</si>
  <si>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</si>
  <si>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</si>
  <si>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</si>
  <si>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</si>
  <si>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</si>
  <si>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</si>
  <si>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</si>
  <si>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</si>
  <si>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</si>
  <si>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</si>
  <si>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</si>
  <si>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</si>
  <si>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</si>
  <si>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</si>
  <si>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</si>
  <si>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</si>
  <si>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</si>
  <si>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</si>
  <si>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</si>
  <si>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</si>
  <si>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</si>
  <si>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</si>
  <si>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</si>
  <si>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</si>
  <si>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</si>
  <si>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</si>
  <si>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</si>
  <si>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</si>
  <si>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</si>
  <si>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</si>
  <si>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</si>
  <si>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</si>
  <si>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</si>
  <si>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</si>
  <si>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</si>
  <si>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</si>
  <si>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</si>
  <si>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</si>
  <si>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</si>
  <si>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</si>
  <si>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</si>
  <si>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</si>
  <si>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</si>
  <si>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</si>
  <si>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</si>
  <si>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</si>
  <si>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</si>
  <si>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</si>
  <si>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</si>
  <si>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</si>
  <si>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</si>
  <si>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</si>
  <si>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</si>
  <si>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</si>
  <si>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</si>
  <si>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</si>
  <si>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</si>
  <si>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</si>
  <si>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</si>
  <si>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</si>
  <si>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</si>
  <si>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</si>
  <si>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</si>
  <si>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</si>
  <si>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</si>
  <si>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</si>
  <si>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</si>
  <si>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</si>
  <si>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</si>
  <si>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</si>
  <si>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</si>
  <si>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</si>
  <si>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</si>
  <si>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</si>
  <si>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</si>
  <si>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</si>
  <si>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</si>
  <si>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</si>
  <si>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</si>
  <si>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</si>
  <si>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</si>
  <si>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</si>
  <si>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</si>
  <si>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</si>
  <si>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</si>
  <si>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</si>
  <si>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</si>
  <si>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</si>
  <si>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</si>
  <si>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</si>
  <si>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</si>
  <si>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</si>
  <si>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</si>
  <si>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</si>
  <si>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</si>
  <si>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</si>
  <si>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</si>
  <si>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</si>
  <si>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</si>
  <si>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</si>
  <si>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</si>
  <si>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</si>
  <si>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</si>
  <si>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</si>
  <si>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</si>
  <si>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</si>
  <si>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</si>
  <si>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</si>
  <si>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</si>
  <si>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</si>
  <si>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</si>
  <si>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</si>
  <si>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</si>
  <si>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</si>
  <si>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</si>
  <si>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</si>
  <si>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</si>
  <si>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</si>
  <si>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</si>
  <si>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</si>
  <si>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</si>
  <si>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</si>
  <si>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</si>
  <si>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</si>
  <si>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</si>
  <si>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</si>
  <si>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</si>
  <si>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</si>
  <si>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</si>
  <si>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</si>
  <si>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</si>
  <si>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</si>
  <si>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</si>
  <si>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</si>
  <si>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</si>
  <si>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</si>
  <si>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</si>
  <si>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</si>
  <si>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</si>
  <si>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</si>
  <si>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</si>
  <si>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</si>
  <si>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</si>
  <si>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</si>
  <si>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</si>
  <si>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</si>
  <si>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</si>
  <si>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</si>
  <si>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</si>
  <si>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</si>
  <si>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</si>
  <si>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</si>
  <si>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</si>
  <si>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</si>
  <si>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</si>
  <si>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</si>
  <si>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</si>
  <si>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</si>
  <si>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</si>
  <si>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</si>
  <si>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</si>
  <si>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</si>
  <si>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</si>
  <si>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</si>
  <si>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</si>
  <si>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</si>
  <si>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</si>
  <si>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</si>
  <si>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</si>
  <si>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</si>
  <si>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</si>
  <si>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</si>
  <si>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</si>
  <si>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</si>
  <si>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</si>
  <si>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</si>
  <si>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</si>
  <si>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</si>
  <si>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</si>
  <si>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</si>
  <si>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</si>
  <si>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</si>
  <si>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</si>
  <si>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</si>
  <si>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</si>
  <si>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</si>
  <si>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</si>
  <si>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</si>
  <si>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</si>
  <si>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</si>
  <si>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</si>
  <si>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</si>
  <si>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</si>
  <si>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</si>
  <si>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</si>
  <si>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</si>
  <si>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</si>
  <si>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</si>
  <si>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</si>
  <si>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</si>
  <si>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</si>
  <si>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</si>
  <si>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</si>
  <si>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</si>
  <si>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</si>
  <si>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</si>
  <si>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</si>
  <si>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</si>
  <si>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</si>
  <si>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</si>
  <si>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</si>
  <si>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</si>
  <si>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</si>
  <si>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</si>
  <si>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</si>
  <si>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</si>
  <si>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</si>
  <si>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</si>
  <si>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</si>
  <si>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</si>
  <si>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</si>
  <si>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</si>
  <si>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</si>
  <si>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</si>
  <si>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</si>
  <si>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</si>
  <si>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</si>
  <si>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</si>
  <si>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</si>
  <si>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</si>
  <si>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</si>
  <si>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</si>
  <si>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</si>
  <si>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</si>
  <si>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</si>
  <si>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</si>
  <si>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</si>
  <si>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</si>
  <si>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</si>
  <si>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</si>
  <si>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</si>
  <si>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</si>
  <si>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</si>
  <si>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</si>
  <si>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</si>
  <si>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</si>
  <si>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</si>
  <si>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</si>
  <si>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</si>
  <si>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</si>
  <si>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</si>
  <si>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</si>
  <si>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</si>
  <si>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</si>
  <si>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</si>
  <si>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</si>
  <si>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</si>
  <si>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</si>
  <si>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</si>
  <si>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</si>
  <si>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</si>
  <si>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</si>
  <si>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</si>
  <si>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</si>
  <si>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</si>
  <si>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</si>
  <si>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</si>
  <si>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</si>
  <si>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</si>
  <si>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</si>
  <si>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</si>
  <si>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</si>
  <si>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</si>
  <si>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</si>
  <si>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</si>
  <si>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</si>
  <si>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</si>
  <si>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</si>
  <si>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</si>
  <si>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</si>
  <si>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</si>
  <si>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</si>
  <si>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</si>
  <si>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</si>
  <si>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</si>
  <si>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</si>
  <si>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</si>
  <si>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</si>
  <si>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</si>
  <si>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</si>
  <si>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</si>
  <si>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</si>
  <si>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</si>
  <si>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</si>
  <si>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</si>
  <si>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</si>
  <si>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</si>
  <si>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</si>
  <si>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</si>
  <si>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</si>
  <si>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</si>
  <si>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</si>
  <si>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</si>
  <si>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</si>
  <si>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</si>
  <si>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</si>
  <si>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</si>
  <si>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</si>
  <si>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</si>
  <si>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</si>
  <si>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</si>
  <si>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</si>
  <si>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</si>
  <si>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</si>
  <si>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</si>
  <si>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</si>
  <si>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</si>
  <si>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</si>
  <si>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</si>
  <si>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</si>
  <si>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</si>
  <si>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</si>
  <si>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</si>
  <si>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</si>
  <si>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</si>
  <si>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</si>
  <si>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</si>
  <si>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</si>
  <si>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</si>
  <si>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</si>
  <si>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</si>
  <si>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</si>
  <si>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</si>
  <si>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</si>
  <si>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</si>
  <si>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</si>
  <si>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</si>
  <si>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</si>
  <si>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</si>
  <si>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</si>
  <si>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</si>
  <si>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</si>
  <si>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</si>
  <si>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</si>
  <si>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</si>
  <si>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</si>
  <si>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</si>
  <si>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</si>
  <si>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</si>
  <si>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</si>
  <si>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</si>
  <si>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</si>
  <si>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</si>
  <si>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</si>
  <si>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</si>
  <si>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</si>
  <si>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</si>
  <si>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</si>
  <si>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</si>
  <si>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</si>
  <si>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</si>
  <si>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</si>
  <si>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</si>
  <si>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</si>
  <si>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</si>
  <si>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</si>
  <si>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</si>
  <si>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</si>
  <si>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</si>
  <si>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</si>
  <si>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</si>
  <si>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</si>
  <si>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</si>
  <si>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</si>
  <si>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</si>
  <si>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</si>
  <si>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</si>
  <si>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</si>
  <si>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</si>
  <si>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</si>
  <si>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</si>
  <si>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</si>
  <si>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</si>
  <si>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</si>
  <si>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</si>
  <si>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</si>
  <si>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</si>
  <si>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</si>
  <si>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</si>
  <si>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</si>
  <si>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</si>
  <si>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</si>
  <si>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</si>
  <si>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</si>
  <si>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</si>
  <si>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</si>
  <si>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</si>
  <si>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</si>
  <si>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</si>
  <si>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</si>
  <si>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</si>
  <si>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</si>
  <si>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</si>
  <si>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</si>
  <si>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</si>
  <si>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</si>
  <si>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</si>
  <si>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</si>
  <si>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</si>
  <si>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</si>
  <si>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</si>
  <si>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</si>
  <si>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</si>
  <si>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</si>
  <si>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</si>
  <si>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</si>
  <si>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</si>
  <si>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</si>
  <si>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</si>
  <si>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</si>
  <si>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</si>
  <si>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</si>
  <si>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</si>
  <si>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</si>
  <si>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</si>
  <si>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</si>
  <si>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</si>
  <si>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</si>
  <si>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</si>
  <si>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</si>
  <si>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</si>
  <si>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</si>
  <si>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</si>
  <si>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</si>
  <si>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</si>
  <si>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</si>
  <si>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</si>
  <si>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</si>
  <si>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</si>
  <si>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</si>
  <si>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</si>
  <si>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</si>
  <si>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</si>
  <si>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</si>
  <si>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</si>
  <si>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</si>
  <si>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</si>
  <si>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</si>
  <si>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</si>
  <si>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</si>
  <si>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</si>
  <si>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</si>
  <si>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</si>
  <si>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</si>
  <si>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</si>
  <si>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</si>
  <si>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</si>
  <si>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</si>
  <si>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</si>
  <si>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</si>
  <si>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</si>
  <si>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</si>
  <si>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</si>
  <si>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</si>
  <si>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</si>
  <si>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</si>
  <si>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</si>
  <si>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</si>
  <si>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</si>
  <si>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</si>
  <si>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</si>
  <si>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</si>
  <si>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</si>
  <si>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</si>
  <si>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</si>
  <si>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</si>
  <si>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</si>
  <si>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</si>
  <si>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</si>
  <si>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</si>
  <si>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</si>
  <si>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</si>
  <si>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</si>
  <si>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</si>
  <si>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</si>
  <si>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</si>
  <si>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</si>
  <si>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</si>
  <si>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</si>
  <si>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</si>
  <si>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</si>
  <si>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</si>
  <si>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</si>
  <si>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</si>
  <si>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</si>
  <si>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</si>
  <si>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</si>
  <si>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</si>
  <si>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</si>
  <si>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</si>
  <si>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</si>
  <si>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</si>
  <si>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</si>
  <si>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</si>
  <si>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</si>
  <si>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</si>
  <si>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</si>
  <si>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</si>
  <si>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</si>
  <si>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</si>
  <si>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</si>
  <si>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</si>
  <si>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</si>
  <si>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</si>
  <si>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</si>
  <si>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</si>
  <si>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</si>
  <si>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</si>
  <si>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</si>
  <si>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</si>
  <si>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</si>
  <si>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</si>
  <si>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</si>
  <si>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</si>
  <si>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</si>
  <si>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</si>
  <si>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</si>
  <si>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</si>
  <si>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</si>
  <si>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</si>
  <si>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</si>
  <si>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</si>
  <si>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</si>
  <si>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</si>
  <si>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</si>
  <si>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</si>
  <si>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</si>
  <si>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</si>
  <si>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</si>
  <si>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</si>
  <si>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</si>
  <si>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</si>
  <si>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</si>
  <si>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</si>
  <si>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</si>
  <si>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</si>
  <si>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</si>
  <si>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</si>
  <si>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</si>
  <si>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</si>
  <si>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</si>
  <si>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</si>
  <si>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</si>
  <si>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</si>
  <si>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</si>
  <si>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</si>
  <si>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</si>
  <si>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</si>
  <si>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</si>
  <si>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</si>
  <si>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</si>
  <si>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</si>
  <si>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</si>
  <si>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</si>
  <si>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</si>
  <si>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</si>
  <si>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</si>
  <si>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</si>
  <si>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</si>
  <si>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</si>
  <si>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</si>
  <si>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</si>
  <si>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</si>
  <si>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</si>
  <si>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</si>
  <si>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</si>
  <si>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</si>
  <si>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</si>
  <si>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</si>
  <si>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</si>
  <si>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</si>
  <si>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</si>
  <si>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</si>
  <si>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</si>
  <si>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</si>
  <si>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</si>
  <si>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</si>
  <si>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</si>
  <si>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</si>
  <si>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</si>
  <si>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</si>
  <si>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</si>
  <si>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</si>
  <si>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</si>
  <si>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</si>
  <si>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</si>
  <si>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</si>
  <si>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</si>
  <si>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</si>
  <si>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</si>
  <si>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</si>
  <si>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</si>
  <si>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</si>
  <si>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</si>
  <si>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</si>
  <si>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</si>
  <si>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</si>
  <si>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</si>
  <si>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</si>
  <si>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</si>
  <si>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</si>
  <si>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</si>
  <si>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</si>
  <si>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</si>
  <si>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</si>
  <si>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</si>
  <si>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</si>
  <si>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</si>
  <si>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</si>
  <si>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</si>
  <si>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</si>
  <si>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</si>
  <si>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</si>
  <si>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</si>
  <si>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</si>
  <si>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</si>
  <si>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</si>
  <si>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</si>
  <si>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</si>
  <si>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</si>
  <si>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</si>
  <si>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</si>
  <si>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</si>
  <si>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</si>
  <si>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</si>
  <si>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</si>
  <si>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</si>
  <si>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</si>
  <si>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</si>
  <si>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</si>
  <si>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</si>
  <si>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</si>
  <si>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</si>
  <si>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</si>
  <si>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</si>
  <si>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</si>
  <si>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</si>
  <si>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</si>
  <si>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</si>
  <si>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</si>
  <si>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</si>
  <si>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</si>
  <si>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</si>
  <si>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</si>
  <si>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</si>
  <si>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</si>
  <si>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</si>
  <si>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</si>
  <si>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</si>
  <si>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</si>
  <si>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</si>
  <si>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</si>
  <si>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</si>
  <si>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</si>
  <si>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</si>
  <si>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</si>
  <si>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</si>
  <si>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</si>
  <si>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</si>
  <si>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</si>
  <si>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</si>
  <si>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</si>
  <si>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</si>
  <si>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</si>
  <si>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</si>
  <si>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</si>
  <si>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</si>
  <si>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</si>
  <si>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</si>
  <si>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</si>
  <si>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</si>
  <si>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</si>
  <si>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</si>
  <si>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</si>
  <si>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</si>
  <si>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</si>
  <si>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</si>
  <si>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</si>
  <si>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</si>
  <si>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</si>
  <si>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</si>
  <si>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</si>
  <si>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</si>
  <si>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</si>
  <si>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</si>
  <si>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</si>
  <si>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</si>
  <si>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</si>
  <si>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</si>
  <si>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</si>
  <si>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</si>
  <si>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</si>
  <si>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</si>
  <si>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</si>
  <si>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</si>
  <si>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</si>
  <si>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</si>
  <si>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</si>
  <si>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</si>
  <si>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</si>
  <si>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</si>
  <si>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</si>
  <si>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</si>
  <si>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</si>
  <si>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</si>
  <si>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</si>
  <si>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</si>
  <si>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</si>
  <si>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</si>
  <si>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</si>
  <si>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</si>
  <si>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</si>
  <si>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</si>
  <si>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</si>
  <si>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</si>
  <si>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</si>
  <si>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</si>
  <si>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</si>
  <si>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</si>
  <si>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</si>
  <si>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</si>
  <si>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</si>
  <si>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</si>
  <si>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</si>
  <si>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</si>
  <si>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</si>
  <si>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</si>
  <si>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</si>
  <si>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</si>
  <si>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</si>
  <si>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</si>
  <si>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</si>
  <si>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</si>
  <si>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</si>
  <si>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</si>
  <si>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</si>
  <si>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</si>
  <si>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</si>
  <si>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</si>
  <si>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</si>
  <si>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</si>
  <si>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</si>
  <si>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</si>
  <si>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</si>
  <si>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</si>
  <si>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</si>
  <si>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</si>
  <si>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</si>
  <si>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</si>
  <si>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</si>
  <si>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</si>
  <si>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</si>
  <si>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</si>
  <si>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</si>
  <si>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</si>
  <si>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</si>
  <si>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</si>
  <si>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</si>
  <si>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</si>
  <si>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</si>
  <si>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</si>
  <si>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</si>
  <si>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</si>
  <si>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</si>
  <si>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</si>
  <si>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</si>
  <si>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</si>
  <si>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</si>
  <si>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</si>
  <si>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</si>
  <si>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</si>
  <si>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</si>
  <si>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</si>
  <si>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</si>
  <si>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</si>
  <si>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</si>
  <si>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</si>
  <si>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</si>
  <si>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</si>
  <si>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</si>
  <si>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</si>
  <si>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</si>
  <si>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</si>
  <si>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</si>
  <si>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</si>
  <si>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</si>
  <si>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</si>
  <si>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</si>
  <si>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</si>
  <si>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</si>
  <si>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</si>
  <si>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</si>
  <si>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</si>
  <si>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</si>
  <si>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</si>
  <si>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</si>
  <si>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</si>
  <si>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</si>
  <si>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</si>
  <si>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</si>
  <si>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</si>
  <si>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</si>
  <si>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</si>
  <si>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</si>
  <si>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</si>
  <si>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</si>
  <si>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</si>
  <si>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</si>
  <si>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</si>
  <si>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</si>
  <si>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</si>
  <si>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</si>
  <si>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</si>
  <si>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</si>
  <si>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</si>
  <si>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</si>
  <si>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</si>
  <si>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</si>
  <si>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</si>
  <si>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</si>
  <si>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</si>
  <si>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</si>
  <si>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</si>
  <si>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</si>
  <si>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</si>
  <si>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</si>
  <si>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</si>
  <si>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</si>
  <si>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</si>
  <si>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</si>
  <si>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</si>
  <si>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</si>
  <si>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</si>
  <si>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</si>
  <si>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</si>
  <si>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</si>
  <si>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</si>
  <si>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</si>
  <si>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</si>
  <si>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</si>
  <si>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</si>
  <si>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</si>
  <si>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</si>
  <si>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</si>
  <si>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</si>
  <si>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</si>
  <si>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</si>
  <si>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</si>
  <si>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</si>
  <si>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</si>
  <si>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</si>
  <si>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</si>
  <si>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</si>
  <si>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</si>
  <si>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</si>
  <si>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</si>
  <si>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</si>
  <si>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</si>
  <si>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</si>
  <si>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</si>
  <si>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</si>
  <si>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</si>
  <si>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</si>
  <si>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</si>
  <si>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</si>
  <si>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</si>
  <si>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</si>
  <si>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</si>
  <si>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</si>
  <si>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</si>
  <si>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</si>
  <si>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</si>
  <si>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</si>
  <si>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</si>
  <si>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</si>
  <si>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</si>
  <si>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</si>
  <si>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</si>
  <si>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</si>
  <si>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</si>
  <si>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</si>
  <si>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</si>
  <si>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</si>
  <si>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</si>
  <si>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</si>
  <si>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</si>
  <si>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</si>
  <si>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</si>
  <si>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</si>
  <si>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</si>
  <si>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</si>
  <si>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</si>
  <si>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</si>
  <si>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</si>
  <si>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</si>
  <si>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</si>
  <si>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</si>
  <si>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</si>
  <si>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</si>
  <si>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</si>
  <si>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</si>
  <si>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</si>
  <si>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</si>
  <si>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</si>
  <si>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</si>
  <si>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</si>
  <si>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</si>
  <si>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</si>
  <si>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</si>
  <si>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</si>
  <si>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</si>
  <si>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</si>
  <si>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</si>
  <si>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</si>
  <si>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</si>
  <si>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</si>
  <si>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</si>
  <si>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</si>
  <si>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</si>
  <si>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</si>
  <si>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</si>
  <si>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</si>
  <si>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</si>
  <si>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</si>
  <si>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</si>
  <si>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</si>
  <si>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</si>
  <si>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</si>
  <si>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</si>
  <si>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</si>
  <si>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</si>
  <si>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</si>
  <si>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</si>
  <si>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</si>
  <si>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</si>
  <si>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</si>
  <si>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</si>
  <si>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</si>
  <si>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</si>
  <si>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</si>
  <si>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</si>
  <si>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</si>
  <si>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</si>
  <si>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</si>
  <si>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</si>
  <si>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</si>
  <si>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</si>
  <si>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</si>
  <si>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</si>
  <si>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</si>
  <si>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</si>
  <si>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</si>
  <si>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</si>
  <si>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</si>
  <si>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</si>
  <si>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</si>
  <si>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</si>
  <si>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</si>
  <si>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</si>
  <si>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</si>
  <si>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</si>
  <si>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</si>
  <si>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</si>
  <si>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</si>
  <si>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</si>
  <si>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</si>
  <si>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</si>
  <si>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</si>
  <si>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</si>
  <si>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</si>
  <si>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</si>
  <si>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</si>
  <si>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</si>
  <si>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</si>
  <si>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</si>
  <si>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</si>
  <si>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</si>
  <si>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</si>
  <si>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</si>
  <si>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</si>
  <si>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</si>
  <si>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</si>
  <si>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</si>
  <si>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</si>
  <si>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</si>
  <si>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</si>
  <si>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</si>
  <si>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</si>
  <si>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</si>
  <si>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</si>
  <si>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</si>
  <si>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</si>
  <si>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</si>
  <si>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</si>
  <si>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</si>
  <si>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</si>
  <si>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</si>
  <si>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</si>
  <si>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</si>
  <si>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</si>
  <si>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</si>
  <si>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</si>
  <si>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</si>
  <si>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</si>
  <si>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</si>
  <si>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</si>
  <si>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</si>
  <si>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</si>
  <si>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</si>
  <si>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</si>
  <si>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</si>
  <si>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</si>
  <si>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</si>
  <si>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</si>
  <si>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</si>
  <si>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</si>
  <si>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</si>
  <si>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</si>
  <si>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</si>
  <si>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</si>
  <si>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</si>
  <si>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</si>
  <si>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</si>
  <si>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</si>
  <si>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</si>
  <si>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</si>
  <si>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</si>
  <si>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</si>
  <si>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</si>
  <si>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</si>
  <si>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</si>
  <si>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</si>
  <si>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</si>
  <si>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</si>
  <si>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</si>
  <si>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</si>
  <si>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</si>
  <si>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</si>
  <si>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</si>
  <si>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</si>
  <si>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</si>
  <si>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</si>
  <si>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</si>
  <si>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</si>
  <si>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</si>
  <si>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</si>
  <si>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</si>
  <si>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</si>
  <si>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</si>
  <si>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</si>
  <si>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</si>
  <si>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</si>
  <si>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</si>
  <si>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</si>
  <si>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</si>
  <si>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</si>
  <si>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</si>
  <si>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</si>
  <si>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</si>
  <si>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</si>
  <si>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</si>
  <si>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</si>
  <si>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</si>
  <si>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</si>
  <si>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</si>
  <si>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</si>
  <si>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</si>
  <si>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</si>
  <si>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</si>
  <si>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</si>
  <si>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</si>
  <si>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</si>
  <si>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</si>
  <si>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</si>
  <si>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</si>
  <si>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</si>
  <si>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</si>
  <si>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</si>
  <si>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</si>
  <si>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</si>
  <si>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</si>
  <si>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</si>
  <si>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</si>
  <si>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</si>
  <si>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</si>
  <si>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</si>
  <si>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</si>
  <si>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</si>
  <si>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</si>
  <si>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</si>
  <si>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</si>
  <si>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</si>
  <si>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</si>
  <si>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</si>
  <si>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</si>
  <si>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</si>
  <si>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</si>
  <si>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</si>
  <si>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</si>
  <si>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</si>
  <si>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</si>
  <si>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</si>
  <si>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</si>
  <si>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</si>
  <si>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</si>
  <si>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</si>
  <si>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</si>
  <si>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</si>
  <si>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</si>
  <si>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</si>
  <si>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</si>
  <si>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</si>
  <si>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</si>
  <si>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</si>
  <si>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</si>
  <si>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</si>
  <si>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</si>
  <si>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</si>
  <si>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</si>
  <si>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</si>
  <si>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</si>
  <si>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</si>
  <si>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</si>
  <si>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</si>
  <si>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</si>
  <si>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</si>
  <si>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</si>
  <si>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</si>
  <si>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</si>
  <si>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</si>
  <si>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</si>
  <si>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</si>
  <si>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</si>
  <si>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</si>
  <si>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</si>
  <si>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</si>
  <si>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</si>
  <si>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</si>
  <si>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</si>
  <si>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</si>
  <si>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</si>
  <si>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</si>
  <si>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</si>
  <si>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</si>
  <si>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</si>
  <si>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</si>
  <si>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</si>
  <si>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</si>
  <si>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</si>
  <si>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</si>
  <si>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</si>
  <si>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</si>
  <si>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</si>
  <si>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</si>
  <si>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</si>
  <si>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</si>
  <si>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</si>
  <si>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</si>
  <si>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</si>
  <si>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</si>
  <si>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</si>
  <si>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</si>
  <si>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</si>
  <si>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</si>
  <si>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</si>
  <si>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</si>
  <si>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</si>
  <si>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</si>
  <si>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</si>
  <si>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</si>
  <si>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</si>
  <si>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</si>
  <si>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</si>
  <si>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</si>
  <si>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</si>
  <si>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</si>
  <si>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</si>
  <si>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</si>
  <si>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</si>
  <si>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</si>
  <si>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</si>
  <si>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</si>
  <si>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</si>
  <si>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</si>
  <si>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</si>
  <si>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</si>
  <si>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</si>
  <si>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</si>
  <si>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</si>
  <si>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</si>
  <si>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</si>
  <si>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</si>
  <si>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</si>
  <si>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</si>
  <si>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</si>
  <si>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</si>
  <si>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</si>
  <si>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</si>
  <si>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</si>
  <si>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</si>
  <si>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</si>
  <si>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</si>
  <si>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</si>
  <si>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</si>
  <si>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</si>
  <si>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</si>
  <si>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</si>
  <si>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</si>
  <si>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</si>
  <si>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</si>
  <si>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</si>
  <si>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</si>
  <si>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</si>
  <si>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</si>
  <si>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</si>
  <si>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</si>
  <si>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</si>
  <si>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</si>
  <si>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</si>
  <si>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</si>
  <si>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</si>
  <si>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</si>
  <si>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</si>
  <si>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</si>
  <si>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</si>
  <si>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</si>
  <si>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</si>
  <si>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</si>
  <si>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</si>
  <si>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</si>
  <si>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</si>
  <si>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</si>
  <si>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</si>
  <si>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</si>
  <si>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</si>
  <si>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</si>
  <si>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</si>
  <si>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</si>
  <si>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</si>
  <si>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</si>
  <si>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</si>
  <si>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</si>
  <si>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</si>
  <si>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</si>
  <si>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</si>
  <si>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</si>
  <si>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</si>
  <si>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</si>
  <si>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</si>
  <si>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</si>
  <si>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</si>
  <si>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</si>
  <si>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</si>
  <si>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</si>
  <si>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</si>
  <si>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</si>
  <si>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</si>
  <si>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</si>
  <si>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</si>
  <si>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</si>
  <si>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</si>
  <si>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</si>
  <si>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</si>
  <si>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</si>
  <si>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</si>
  <si>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</si>
  <si>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</si>
  <si>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</si>
  <si>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</si>
  <si>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</si>
  <si>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</si>
  <si>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</si>
  <si>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</si>
  <si>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</si>
  <si>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</si>
  <si>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</si>
  <si>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</si>
  <si>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</si>
  <si>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</si>
  <si>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</si>
  <si>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</si>
  <si>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</si>
  <si>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</si>
  <si>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</si>
  <si>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</si>
  <si>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</si>
  <si>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</si>
  <si>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</si>
  <si>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</si>
  <si>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</si>
  <si>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</si>
  <si>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</si>
  <si>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</si>
  <si>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</si>
  <si>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</si>
  <si>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</si>
  <si>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</si>
  <si>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</si>
  <si>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</si>
  <si>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</si>
  <si>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</si>
  <si>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</si>
  <si>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</si>
  <si>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</si>
  <si>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</si>
  <si>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</si>
  <si>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</si>
  <si>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</si>
  <si>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</si>
  <si>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</si>
  <si>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</si>
  <si>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</si>
  <si>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</si>
  <si>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</si>
  <si>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</si>
  <si>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</si>
  <si>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</si>
  <si>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</si>
  <si>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</si>
  <si>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</si>
  <si>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</si>
  <si>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</si>
  <si>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</si>
  <si>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</si>
  <si>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</si>
  <si>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</si>
  <si>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</si>
  <si>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</si>
  <si>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</si>
  <si>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</si>
  <si>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</si>
  <si>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</si>
  <si>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</si>
  <si>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</si>
  <si>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</si>
  <si>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</si>
  <si>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</si>
  <si>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</si>
  <si>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</si>
  <si>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</si>
  <si>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</si>
  <si>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</si>
  <si>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</si>
  <si>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</si>
  <si>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</si>
  <si>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</si>
  <si>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</si>
  <si>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</si>
  <si>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</si>
  <si>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</si>
  <si>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</si>
  <si>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</si>
  <si>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</si>
  <si>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</si>
  <si>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</si>
  <si>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</si>
  <si>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</si>
  <si>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</si>
  <si>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</si>
  <si>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</si>
  <si>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</si>
  <si>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</si>
  <si>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</si>
  <si>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</si>
  <si>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</si>
  <si>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</si>
  <si>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</si>
  <si>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</si>
  <si>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</si>
  <si>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</si>
  <si>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</si>
  <si>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</si>
  <si>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</si>
  <si>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</si>
  <si>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</si>
  <si>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</si>
  <si>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</si>
  <si>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</si>
  <si>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</si>
  <si>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</si>
  <si>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</si>
  <si>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</si>
  <si>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</si>
  <si>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</si>
  <si>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</si>
  <si>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</si>
  <si>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</si>
  <si>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</si>
  <si>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</si>
  <si>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</si>
  <si>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</si>
  <si>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</si>
  <si>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</si>
  <si>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</si>
  <si>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</si>
  <si>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</si>
  <si>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</si>
  <si>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</si>
  <si>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</si>
  <si>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</si>
  <si>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</si>
  <si>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</si>
  <si>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</si>
  <si>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</si>
  <si>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</si>
  <si>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</si>
  <si>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</si>
  <si>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</si>
  <si>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</si>
  <si>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</si>
  <si>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</si>
  <si>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</si>
  <si>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</si>
  <si>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</si>
  <si>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</si>
  <si>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</si>
  <si>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</si>
  <si>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</si>
  <si>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</si>
  <si>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</si>
  <si>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</si>
  <si>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</si>
  <si>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</si>
  <si>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</si>
  <si>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</si>
  <si>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</si>
  <si>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</si>
  <si>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</si>
  <si>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</si>
  <si>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</si>
  <si>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</si>
  <si>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</si>
  <si>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</si>
  <si>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</si>
  <si>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</si>
  <si>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</si>
  <si>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</si>
  <si>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</si>
  <si>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</si>
  <si>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</si>
  <si>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</si>
  <si>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</si>
  <si>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</si>
  <si>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</si>
  <si>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</si>
  <si>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</si>
  <si>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</si>
  <si>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</si>
  <si>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</si>
  <si>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</si>
  <si>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</si>
  <si>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</si>
  <si>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</si>
  <si>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</si>
  <si>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</si>
  <si>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</si>
  <si>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</si>
  <si>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</si>
  <si>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</si>
  <si>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</si>
  <si>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</si>
  <si>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</si>
  <si>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</si>
  <si>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</si>
  <si>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</si>
  <si>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</si>
  <si>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</si>
  <si>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</si>
  <si>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</si>
  <si>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</si>
  <si>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</si>
  <si>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</si>
  <si>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</si>
  <si>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</si>
  <si>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</si>
  <si>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</si>
  <si>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</si>
  <si>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</si>
  <si>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</si>
  <si>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</si>
  <si>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</si>
  <si>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</si>
  <si>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</si>
  <si>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</si>
  <si>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</si>
  <si>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</si>
  <si>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</si>
  <si>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</si>
  <si>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</si>
  <si>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</si>
  <si>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</si>
  <si>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</si>
  <si>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</si>
  <si>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</si>
  <si>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</si>
  <si>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</si>
  <si>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</si>
  <si>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</si>
  <si>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</si>
  <si>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</si>
  <si>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</si>
  <si>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</si>
  <si>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</si>
  <si>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</si>
  <si>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</si>
  <si>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</si>
  <si>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</si>
  <si>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</si>
  <si>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</si>
  <si>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</si>
  <si>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</si>
  <si>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</si>
  <si>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</si>
  <si>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</si>
  <si>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</si>
  <si>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</si>
  <si>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</si>
  <si>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</si>
  <si>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</si>
  <si>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</si>
  <si>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</si>
  <si>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</si>
  <si>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</si>
  <si>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</si>
  <si>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</si>
  <si>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</si>
  <si>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</si>
  <si>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</si>
  <si>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</si>
  <si>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</si>
  <si>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</si>
  <si>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</si>
  <si>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</si>
  <si>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</si>
  <si>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</si>
  <si>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</si>
  <si>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</si>
  <si>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</si>
  <si>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</si>
  <si>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</si>
  <si>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</si>
  <si>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</si>
  <si>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</si>
  <si>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</si>
  <si>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</si>
  <si>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</si>
  <si>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</si>
  <si>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</si>
  <si>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</si>
  <si>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</si>
  <si>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</si>
  <si>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</si>
  <si>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</si>
  <si>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</si>
  <si>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</si>
  <si>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</si>
  <si>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</si>
  <si>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</si>
  <si>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</si>
  <si>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</si>
  <si>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</si>
  <si>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</si>
  <si>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</si>
  <si>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</si>
  <si>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</si>
  <si>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</si>
  <si>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</si>
  <si>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</si>
  <si>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</si>
  <si>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</si>
  <si>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</si>
  <si>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</si>
  <si>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</si>
  <si>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</si>
  <si>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</si>
  <si>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</si>
  <si>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</si>
  <si>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</si>
  <si>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</si>
  <si>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</si>
  <si>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</si>
  <si>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</si>
  <si>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</si>
  <si>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</si>
  <si>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</si>
  <si>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</si>
  <si>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</si>
  <si>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</si>
  <si>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</si>
  <si>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</si>
  <si>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</si>
  <si>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</si>
  <si>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</si>
  <si>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</si>
  <si>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</si>
  <si>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</si>
  <si>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</si>
  <si>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</si>
  <si>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</si>
  <si>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</si>
  <si>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</si>
  <si>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</si>
  <si>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</si>
  <si>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</si>
  <si>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</si>
  <si>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</si>
  <si>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</si>
  <si>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</si>
  <si>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</si>
  <si>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</si>
  <si>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</si>
  <si>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</si>
  <si>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</si>
  <si>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</si>
  <si>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</si>
  <si>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</si>
  <si>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</si>
  <si>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</si>
  <si>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</si>
  <si>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</si>
  <si>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</si>
  <si>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</si>
  <si>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</si>
  <si>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</si>
  <si>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</si>
  <si>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</si>
  <si>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</si>
  <si>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</si>
  <si>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</si>
  <si>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</si>
  <si>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</si>
  <si>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</si>
  <si>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</si>
  <si>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</si>
  <si>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</si>
  <si>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</si>
  <si>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</si>
  <si>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</si>
  <si>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</si>
  <si>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</si>
  <si>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</si>
  <si>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</si>
  <si>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</si>
  <si>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</si>
  <si>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</si>
  <si>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</si>
  <si>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</si>
  <si>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</si>
  <si>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</si>
  <si>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</si>
  <si>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</si>
  <si>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</si>
  <si>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</si>
  <si>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</si>
  <si>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</si>
  <si>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</si>
  <si>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</si>
  <si>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</si>
  <si>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</si>
  <si>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</si>
  <si>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</si>
  <si>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</si>
  <si>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</si>
  <si>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</si>
  <si>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</si>
  <si>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</si>
  <si>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</si>
  <si>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</si>
  <si>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</si>
  <si>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</si>
  <si>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</si>
  <si>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</si>
  <si>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</si>
  <si>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</si>
  <si>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</si>
  <si>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</si>
  <si>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</si>
  <si>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</si>
  <si>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</si>
  <si>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</si>
  <si>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</si>
  <si>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</si>
  <si>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</si>
  <si>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</si>
  <si>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</si>
  <si>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</si>
  <si>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</si>
  <si>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</si>
  <si>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</si>
  <si>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</si>
  <si>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</si>
  <si>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</si>
  <si>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</si>
  <si>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</si>
  <si>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</si>
  <si>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</si>
  <si>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</si>
  <si>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</si>
  <si>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</si>
  <si>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</si>
  <si>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</si>
  <si>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</si>
  <si>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</si>
  <si>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</si>
  <si>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</si>
  <si>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</si>
  <si>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</si>
  <si>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</si>
  <si>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</si>
  <si>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</si>
  <si>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</si>
  <si>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</si>
  <si>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</si>
  <si>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</si>
  <si>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</si>
  <si>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</si>
  <si>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</si>
  <si>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</si>
  <si>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</si>
  <si>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</si>
  <si>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</si>
  <si>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</si>
  <si>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</si>
  <si>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</si>
  <si>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</si>
  <si>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</si>
  <si>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</si>
  <si>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</si>
  <si>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</si>
  <si>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</si>
  <si>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</si>
  <si>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</si>
  <si>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</si>
  <si>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</si>
  <si>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</si>
  <si>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</si>
  <si>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</si>
  <si>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</si>
  <si>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</si>
  <si>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</si>
  <si>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</si>
  <si>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</si>
  <si>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</si>
  <si>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</si>
  <si>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</si>
  <si>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</si>
  <si>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</si>
  <si>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</si>
  <si>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</si>
  <si>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</si>
  <si>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</si>
  <si>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</si>
  <si>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</si>
  <si>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</si>
  <si>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</si>
  <si>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</si>
  <si>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</si>
  <si>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</si>
  <si>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</si>
  <si>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</si>
  <si>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</si>
  <si>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</si>
  <si>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</si>
  <si>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</si>
  <si>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</si>
  <si>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</si>
  <si>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</si>
  <si>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</si>
  <si>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</si>
  <si>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</si>
  <si>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</si>
  <si>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</si>
  <si>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</si>
  <si>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</si>
  <si>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</si>
  <si>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</si>
  <si>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</si>
  <si>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</si>
  <si>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</si>
  <si>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</si>
  <si>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</si>
  <si>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</si>
  <si>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</si>
  <si>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</si>
  <si>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</si>
  <si>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</si>
  <si>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</si>
  <si>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</si>
  <si>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</si>
  <si>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</si>
  <si>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</si>
  <si>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</si>
  <si>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</si>
  <si>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</si>
  <si>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</si>
  <si>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</si>
  <si>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</si>
  <si>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</si>
  <si>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</si>
  <si>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</si>
  <si>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</si>
  <si>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</si>
  <si>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</si>
  <si>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</si>
  <si>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</si>
  <si>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</si>
  <si>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</si>
  <si>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</si>
  <si>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</si>
  <si>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</si>
  <si>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</si>
  <si>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</si>
  <si>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</si>
  <si>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</si>
  <si>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</si>
  <si>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</si>
  <si>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</si>
  <si>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</si>
  <si>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</si>
  <si>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</si>
  <si>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</si>
  <si>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</si>
  <si>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</si>
  <si>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</si>
  <si>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</si>
  <si>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</si>
  <si>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</si>
  <si>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</si>
  <si>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</si>
  <si>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</si>
  <si>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</si>
  <si>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</si>
  <si>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</si>
  <si>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</si>
  <si>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</si>
  <si>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</si>
  <si>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</si>
  <si>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</si>
  <si>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</si>
  <si>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</si>
  <si>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</si>
  <si>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</si>
  <si>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</si>
  <si>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</si>
  <si>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</si>
  <si>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</si>
  <si>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</si>
  <si>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</si>
  <si>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</si>
  <si>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</si>
  <si>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</si>
  <si>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</si>
  <si>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</si>
  <si>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</si>
  <si>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</si>
  <si>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</si>
  <si>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</si>
  <si>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</si>
  <si>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</si>
  <si>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</si>
  <si>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</si>
  <si>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</si>
  <si>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</si>
  <si>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</si>
  <si>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</si>
  <si>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</si>
  <si>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</si>
  <si>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</si>
  <si>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</si>
  <si>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</si>
  <si>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</si>
  <si>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</si>
  <si>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</si>
  <si>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</si>
  <si>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</si>
  <si>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</si>
  <si>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</si>
  <si>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</si>
  <si>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</si>
  <si>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</si>
  <si>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</si>
  <si>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</si>
  <si>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</si>
  <si>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</si>
  <si>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</si>
  <si>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</si>
  <si>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</si>
  <si>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</si>
  <si>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</si>
  <si>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</si>
  <si>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</si>
  <si>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</si>
  <si>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</si>
  <si>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</si>
  <si>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</si>
  <si>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</si>
  <si>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</si>
  <si>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</si>
  <si>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</si>
  <si>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</si>
  <si>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</si>
  <si>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</si>
  <si>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</si>
  <si>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</si>
  <si>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</si>
  <si>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</si>
  <si>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</si>
  <si>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</si>
  <si>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</si>
  <si>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</si>
  <si>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</si>
  <si>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</si>
  <si>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</si>
  <si>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</si>
  <si>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</si>
  <si>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</si>
  <si>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</si>
  <si>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</si>
  <si>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</si>
  <si>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</si>
  <si>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</si>
  <si>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</si>
  <si>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</si>
  <si>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</si>
  <si>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</si>
  <si>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</si>
  <si>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</si>
  <si>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</si>
  <si>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</si>
  <si>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</si>
  <si>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</si>
  <si>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</si>
  <si>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</si>
  <si>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</si>
  <si>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</si>
  <si>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</si>
  <si>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</si>
  <si>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</si>
  <si>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</si>
  <si>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</si>
  <si>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</si>
  <si>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</si>
  <si>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</si>
  <si>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</si>
  <si>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</si>
  <si>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</si>
  <si>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</si>
  <si>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</si>
  <si>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</si>
  <si>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</si>
  <si>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</si>
  <si>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</si>
  <si>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</si>
  <si>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</si>
  <si>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</si>
  <si>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</si>
  <si>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</si>
  <si>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</si>
  <si>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</si>
  <si>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</si>
  <si>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</si>
  <si>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</si>
  <si>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</si>
  <si>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</si>
  <si>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</si>
  <si>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</si>
  <si>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</si>
  <si>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</si>
  <si>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</si>
  <si>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</si>
  <si>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</si>
  <si>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</si>
  <si>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</si>
  <si>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</si>
  <si>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</si>
  <si>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</si>
  <si>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</si>
  <si>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</si>
  <si>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</si>
  <si>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</si>
  <si>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</si>
  <si>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</si>
  <si>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</si>
  <si>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</si>
  <si>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</si>
  <si>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</si>
  <si>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</si>
  <si>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</si>
  <si>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</si>
  <si>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</si>
  <si>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</si>
  <si>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</si>
  <si>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</si>
  <si>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</si>
  <si>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</si>
  <si>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</si>
  <si>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</si>
  <si>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</si>
  <si>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</si>
  <si>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</si>
  <si>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</si>
  <si>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</si>
  <si>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</si>
  <si>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</si>
  <si>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</si>
  <si>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</si>
  <si>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</si>
  <si>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</si>
  <si>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</si>
  <si>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</si>
  <si>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</si>
  <si>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</si>
  <si>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</si>
  <si>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</si>
  <si>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</si>
  <si>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</si>
  <si>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</si>
  <si>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</si>
  <si>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</si>
  <si>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</si>
  <si>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</si>
  <si>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</si>
  <si>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</si>
  <si>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</si>
  <si>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</si>
  <si>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</si>
  <si>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</si>
  <si>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</si>
  <si>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</si>
  <si>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</si>
  <si>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</si>
  <si>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</si>
  <si>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</si>
  <si>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</si>
  <si>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</si>
  <si>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</si>
  <si>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</si>
  <si>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</si>
  <si>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</si>
  <si>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</si>
  <si>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</si>
  <si>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</si>
  <si>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</si>
  <si>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</si>
  <si>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</si>
  <si>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</si>
  <si>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</si>
  <si>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</si>
  <si>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</si>
  <si>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</si>
  <si>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</si>
  <si>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</si>
  <si>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</si>
  <si>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</si>
  <si>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</si>
  <si>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</si>
  <si>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</si>
  <si>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</si>
  <si>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</si>
  <si>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</si>
  <si>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</si>
  <si>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</si>
  <si>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</si>
  <si>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</si>
  <si>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</si>
  <si>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</si>
  <si>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</si>
  <si>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</si>
  <si>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</si>
  <si>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</si>
  <si>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</si>
  <si>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</si>
  <si>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</si>
  <si>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</si>
  <si>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</si>
  <si>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</si>
  <si>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</si>
  <si>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</si>
  <si>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</si>
  <si>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</si>
  <si>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</si>
  <si>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</si>
  <si>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</si>
  <si>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</si>
  <si>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</si>
  <si>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</si>
  <si>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</si>
  <si>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</si>
  <si>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</si>
  <si>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</si>
  <si>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</si>
  <si>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</si>
  <si>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</si>
  <si>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</si>
  <si>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</si>
  <si>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</si>
  <si>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</si>
  <si>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</si>
  <si>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</si>
  <si>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</si>
  <si>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</si>
  <si>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</si>
  <si>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</si>
  <si>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</si>
  <si>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</si>
  <si>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</si>
  <si>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</si>
  <si>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</si>
  <si>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</si>
  <si>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</si>
  <si>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</si>
  <si>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</si>
  <si>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</si>
  <si>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</si>
  <si>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</si>
  <si>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</si>
  <si>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</si>
  <si>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</si>
  <si>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</si>
  <si>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</si>
  <si>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</si>
  <si>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</si>
  <si>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</si>
  <si>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</si>
  <si>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</si>
  <si>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</si>
  <si>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</si>
  <si>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</si>
  <si>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</si>
  <si>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</si>
  <si>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</si>
  <si>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</si>
  <si>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</si>
  <si>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</si>
  <si>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</si>
  <si>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</si>
  <si>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</si>
  <si>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</si>
  <si>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</si>
  <si>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</si>
  <si>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</si>
  <si>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</si>
  <si>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</si>
  <si>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</si>
  <si>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</si>
  <si>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</si>
  <si>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</si>
  <si>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</si>
  <si>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</si>
  <si>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</si>
  <si>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</si>
  <si>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</si>
  <si>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</si>
  <si>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</si>
  <si>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</si>
  <si>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</si>
  <si>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</si>
  <si>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</si>
  <si>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</si>
  <si>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</si>
  <si>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</si>
  <si>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</si>
  <si>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</si>
  <si>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</si>
  <si>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</si>
  <si>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</si>
  <si>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</si>
  <si>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</si>
  <si>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</si>
  <si>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</si>
  <si>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</si>
  <si>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</si>
  <si>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</si>
  <si>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</si>
  <si>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</si>
  <si>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</si>
  <si>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</si>
  <si>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</si>
  <si>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</si>
  <si>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</si>
  <si>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</si>
  <si>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</si>
  <si>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</si>
  <si>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</si>
  <si>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</si>
  <si>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</si>
  <si>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</si>
  <si>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</si>
  <si>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</si>
  <si>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</si>
  <si>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</si>
  <si>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</si>
  <si>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</si>
  <si>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</si>
  <si>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</si>
  <si>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</si>
  <si>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</si>
  <si>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</si>
  <si>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</si>
  <si>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</si>
  <si>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</si>
  <si>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</si>
  <si>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</si>
  <si>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</si>
  <si>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</si>
  <si>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</si>
  <si>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</si>
  <si>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</si>
  <si>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</si>
  <si>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</si>
  <si>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</si>
  <si>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</si>
  <si>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</si>
  <si>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</si>
  <si>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</si>
  <si>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</si>
  <si>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</si>
  <si>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</si>
  <si>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</si>
  <si>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</si>
  <si>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</si>
  <si>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</si>
  <si>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</si>
  <si>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</si>
  <si>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</si>
  <si>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</si>
  <si>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</si>
  <si>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</si>
  <si>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</si>
  <si>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</si>
  <si>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</si>
  <si>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</si>
  <si>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</si>
  <si>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</si>
  <si>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</si>
  <si>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</si>
  <si>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</si>
  <si>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</si>
  <si>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</si>
  <si>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</si>
  <si>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</si>
  <si>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</si>
  <si>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</si>
  <si>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</si>
  <si>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</si>
  <si>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</si>
  <si>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</si>
  <si>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</si>
  <si>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</si>
  <si>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</si>
  <si>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</si>
  <si>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</si>
  <si>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</si>
  <si>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</si>
  <si>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</si>
  <si>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</si>
  <si>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</si>
  <si>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</si>
  <si>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</si>
  <si>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</si>
  <si>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</si>
  <si>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</si>
  <si>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</si>
  <si>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</si>
  <si>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</si>
  <si>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</si>
  <si>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</si>
  <si>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</si>
  <si>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</si>
  <si>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</si>
  <si>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</si>
  <si>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</si>
  <si>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</si>
  <si>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</si>
  <si>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</si>
  <si>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</si>
  <si>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</si>
  <si>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</si>
  <si>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</si>
  <si>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</si>
  <si>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</si>
  <si>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</si>
  <si>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</si>
  <si>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</si>
  <si>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</si>
  <si>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</si>
  <si>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</si>
  <si>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</si>
  <si>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</si>
  <si>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</si>
  <si>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</si>
  <si>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</si>
  <si>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</si>
  <si>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</si>
  <si>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</si>
  <si>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</si>
  <si>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</si>
  <si>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</si>
  <si>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</si>
  <si>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</si>
  <si>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</si>
  <si>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</si>
  <si>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</si>
  <si>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</si>
  <si>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</si>
  <si>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</si>
  <si>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</si>
  <si>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</si>
  <si>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</si>
  <si>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</si>
  <si>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</si>
  <si>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</si>
  <si>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</si>
  <si>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</si>
  <si>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</si>
  <si>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</si>
  <si>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</si>
  <si>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</si>
  <si>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</si>
  <si>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</si>
  <si>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</si>
  <si>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</si>
  <si>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</si>
  <si>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</si>
  <si>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</si>
  <si>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</si>
  <si>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</si>
  <si>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</si>
  <si>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</si>
  <si>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</si>
  <si>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</si>
  <si>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</si>
  <si>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</si>
  <si>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</si>
  <si>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</si>
  <si>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</si>
  <si>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</si>
  <si>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</si>
  <si>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</si>
  <si>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</si>
  <si>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</si>
  <si>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</si>
  <si>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</si>
  <si>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</si>
  <si>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</si>
  <si>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</si>
  <si>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</si>
  <si>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</si>
  <si>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</si>
  <si>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</si>
  <si>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</si>
  <si>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</si>
  <si>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</si>
  <si>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</si>
  <si>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</si>
  <si>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</si>
  <si>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</si>
  <si>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</si>
  <si>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</si>
  <si>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</si>
  <si>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</si>
  <si>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</si>
  <si>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</si>
  <si>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</si>
  <si>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</si>
  <si>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</si>
  <si>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</si>
  <si>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</si>
  <si>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</si>
  <si>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</si>
  <si>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</si>
  <si>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</si>
  <si>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</si>
  <si>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</si>
  <si>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</si>
  <si>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</si>
  <si>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</si>
  <si>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</si>
  <si>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</si>
  <si>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</si>
  <si>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</si>
  <si>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</si>
  <si>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</si>
  <si>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</si>
  <si>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</si>
  <si>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</si>
  <si>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</si>
  <si>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</si>
  <si>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</si>
  <si>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</si>
  <si>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</si>
  <si>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</si>
  <si>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</si>
  <si>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</si>
  <si>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</si>
  <si>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</si>
  <si>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</si>
  <si>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</si>
  <si>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</si>
  <si>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</si>
  <si>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</si>
  <si>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</si>
  <si>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</si>
  <si>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</si>
  <si>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</si>
  <si>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</si>
  <si>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</si>
  <si>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</si>
  <si>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</si>
  <si>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</si>
  <si>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</si>
  <si>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</si>
  <si>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</si>
  <si>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</si>
  <si>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</si>
  <si>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</si>
  <si>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</si>
  <si>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</si>
  <si>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</si>
  <si>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</si>
  <si>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</si>
  <si>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</si>
  <si>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</si>
  <si>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</si>
  <si>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</si>
  <si>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</si>
  <si>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</si>
  <si>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</si>
  <si>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</si>
  <si>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</si>
  <si>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</si>
  <si>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</si>
  <si>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</si>
  <si>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</si>
  <si>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</si>
  <si>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</si>
  <si>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</si>
  <si>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</si>
  <si>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</si>
  <si>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</si>
  <si>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</si>
  <si>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</si>
  <si>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</si>
  <si>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</si>
  <si>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</si>
  <si>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</si>
  <si>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</si>
  <si>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</si>
  <si>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</si>
  <si>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</si>
  <si>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</si>
  <si>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</si>
  <si>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</si>
  <si>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</si>
  <si>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</si>
  <si>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</si>
  <si>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</si>
  <si>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</si>
  <si>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</si>
  <si>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</si>
  <si>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</si>
  <si>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</si>
  <si>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</si>
  <si>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</si>
  <si>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</si>
  <si>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</si>
  <si>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</si>
  <si>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</si>
  <si>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</si>
  <si>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</si>
  <si>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</si>
  <si>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</si>
  <si>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</si>
  <si>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</si>
  <si>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</si>
  <si>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</si>
  <si>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</si>
  <si>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</si>
  <si>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</si>
  <si>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</si>
  <si>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</si>
  <si>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</si>
  <si>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</si>
  <si>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</si>
  <si>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</si>
  <si>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</si>
  <si>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</si>
  <si>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</si>
  <si>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</si>
  <si>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</si>
  <si>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</si>
  <si>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</si>
  <si>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</si>
  <si>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</si>
  <si>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</si>
  <si>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</si>
  <si>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</si>
  <si>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</si>
  <si>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</si>
  <si>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</si>
  <si>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</si>
  <si>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</si>
  <si>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</si>
  <si>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</si>
  <si>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</si>
  <si>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</si>
  <si>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</si>
  <si>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</si>
  <si>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</si>
  <si>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</si>
  <si>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</si>
  <si>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</si>
  <si>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</si>
  <si>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</si>
  <si>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</si>
  <si>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</si>
  <si>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</si>
  <si>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</si>
  <si>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</si>
  <si>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</si>
  <si>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</si>
  <si>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</si>
  <si>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</si>
  <si>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</si>
  <si>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</si>
  <si>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</si>
  <si>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</si>
  <si>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</si>
  <si>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</si>
  <si>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</si>
  <si>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</si>
  <si>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</si>
  <si>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</si>
  <si>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</si>
  <si>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</si>
  <si>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</si>
  <si>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</si>
  <si>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</si>
  <si>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</si>
  <si>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</si>
  <si>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</si>
  <si>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</si>
  <si>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</si>
  <si>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</si>
  <si>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</si>
  <si>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</si>
  <si>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</si>
  <si>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</si>
  <si>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</si>
  <si>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</si>
  <si>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</si>
  <si>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</si>
  <si>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</si>
  <si>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</si>
  <si>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</si>
  <si>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</si>
  <si>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</si>
  <si>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</si>
  <si>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</si>
  <si>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</si>
  <si>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</si>
  <si>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</si>
  <si>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</si>
  <si>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</si>
  <si>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</si>
  <si>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</si>
  <si>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</si>
  <si>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</si>
  <si>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</si>
  <si>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</si>
  <si>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</si>
  <si>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</si>
  <si>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</si>
  <si>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</si>
  <si>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</si>
  <si>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</si>
  <si>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</si>
  <si>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</si>
  <si>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</si>
  <si>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</si>
  <si>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</si>
  <si>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</si>
  <si>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</si>
  <si>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</si>
  <si>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</si>
  <si>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</si>
  <si>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</si>
  <si>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</si>
  <si>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</si>
  <si>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</si>
  <si>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</si>
  <si>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</si>
  <si>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</si>
  <si>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</si>
  <si>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</si>
  <si>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</si>
  <si>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</si>
  <si>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</si>
  <si>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</si>
  <si>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</si>
  <si>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</si>
  <si>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</si>
  <si>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</si>
  <si>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</si>
  <si>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</si>
  <si>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</si>
  <si>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</si>
  <si>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</si>
  <si>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</si>
  <si>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</si>
  <si>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</si>
  <si>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</si>
  <si>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</si>
  <si>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</si>
  <si>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</si>
  <si>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</si>
  <si>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</si>
  <si>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</si>
  <si>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</si>
  <si>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</si>
  <si>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</si>
  <si>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</si>
  <si>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</si>
  <si>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</si>
  <si>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</si>
  <si>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</si>
  <si>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</si>
  <si>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</si>
  <si>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</si>
  <si>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</si>
  <si>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</si>
  <si>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</si>
  <si>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</si>
  <si>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</si>
  <si>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</si>
  <si>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</si>
  <si>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</si>
  <si>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</si>
  <si>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</si>
  <si>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</si>
  <si>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</si>
  <si>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</si>
  <si>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</si>
  <si>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</si>
  <si>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</si>
  <si>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</si>
  <si>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</si>
  <si>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</si>
  <si>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</si>
  <si>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</si>
  <si>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</si>
  <si>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</si>
  <si>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</si>
  <si>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</si>
  <si>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</si>
  <si>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</si>
  <si>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</si>
  <si>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</si>
  <si>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</si>
  <si>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</si>
  <si>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</si>
  <si>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</si>
  <si>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</si>
  <si>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</si>
  <si>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</si>
  <si>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</si>
  <si>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</si>
  <si>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</si>
  <si>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</si>
  <si>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</si>
  <si>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</si>
  <si>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</si>
  <si>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</si>
  <si>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</si>
  <si>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</si>
  <si>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</si>
  <si>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</si>
  <si>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</si>
  <si>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</si>
  <si>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</si>
  <si>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</si>
  <si>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</si>
  <si>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</si>
  <si>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</si>
  <si>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</si>
  <si>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</si>
  <si>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</si>
  <si>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</si>
  <si>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</si>
  <si>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</si>
  <si>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</si>
  <si>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</si>
  <si>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</si>
  <si>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</si>
  <si>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</si>
  <si>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</si>
  <si>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</si>
  <si>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</si>
  <si>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</si>
  <si>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</si>
  <si>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</si>
  <si>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</si>
  <si>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</si>
  <si>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</si>
  <si>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</si>
  <si>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</si>
  <si>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</si>
  <si>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</si>
  <si>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</si>
  <si>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</si>
  <si>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</si>
  <si>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</si>
  <si>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</si>
  <si>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</si>
  <si>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</si>
  <si>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</si>
  <si>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</si>
  <si>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</si>
  <si>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</si>
  <si>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</si>
  <si>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</si>
  <si>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</si>
  <si>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</si>
  <si>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</si>
  <si>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</si>
  <si>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</si>
  <si>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</si>
  <si>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</si>
  <si>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</si>
  <si>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</si>
  <si>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</si>
  <si>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</si>
  <si>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</si>
  <si>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</si>
  <si>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</si>
  <si>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</si>
  <si>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</si>
  <si>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</si>
  <si>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</si>
  <si>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</si>
  <si>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</si>
  <si>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</si>
  <si>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</si>
  <si>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</si>
  <si>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</si>
  <si>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</si>
  <si>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</si>
  <si>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</si>
  <si>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</si>
  <si>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</si>
  <si>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</si>
  <si>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</si>
  <si>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</si>
  <si>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</si>
  <si>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</si>
  <si>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</si>
  <si>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</si>
  <si>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</si>
  <si>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</si>
  <si>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</si>
  <si>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</si>
  <si>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</si>
  <si>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</si>
  <si>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</si>
  <si>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</si>
  <si>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</si>
  <si>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</si>
  <si>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</si>
  <si>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</si>
  <si>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</si>
  <si>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</si>
  <si>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</si>
  <si>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</si>
  <si>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</si>
  <si>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</si>
  <si>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</si>
  <si>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</si>
  <si>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</si>
  <si>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</si>
  <si>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</si>
  <si>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</si>
  <si>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</si>
  <si>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</si>
  <si>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</si>
  <si>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</si>
  <si>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</si>
  <si>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</si>
  <si>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</si>
  <si>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</si>
  <si>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</si>
  <si>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</si>
  <si>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</si>
  <si>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</si>
  <si>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</si>
  <si>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</si>
  <si>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</si>
  <si>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</si>
  <si>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</si>
  <si>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</si>
  <si>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</si>
  <si>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</si>
  <si>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</si>
  <si>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</si>
  <si>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</si>
  <si>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</si>
  <si>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</si>
  <si>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</si>
  <si>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</si>
  <si>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</si>
  <si>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</si>
  <si>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</si>
  <si>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</si>
  <si>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</si>
  <si>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</si>
  <si>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</si>
  <si>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</si>
  <si>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</si>
  <si>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</si>
  <si>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</si>
  <si>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</si>
  <si>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</si>
  <si>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</si>
  <si>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</si>
  <si>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</si>
  <si>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</si>
  <si>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</si>
  <si>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</si>
  <si>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</si>
  <si>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</si>
  <si>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</si>
  <si>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</si>
  <si>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</si>
  <si>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</si>
  <si>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</si>
  <si>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</si>
  <si>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</si>
  <si>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</si>
  <si>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</si>
  <si>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</si>
  <si>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</si>
  <si>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</si>
  <si>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</si>
  <si>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</si>
  <si>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</si>
  <si>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</si>
  <si>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</si>
  <si>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</si>
  <si>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</si>
  <si>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</si>
  <si>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</si>
  <si>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</si>
  <si>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</si>
  <si>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</si>
  <si>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</si>
  <si>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</si>
  <si>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</si>
  <si>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</si>
  <si>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</si>
  <si>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</si>
  <si>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</si>
  <si>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</si>
  <si>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</si>
  <si>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</si>
  <si>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</si>
  <si>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</si>
  <si>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</si>
  <si>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</si>
  <si>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</si>
  <si>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</si>
  <si>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</si>
  <si>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</si>
  <si>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</si>
  <si>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</si>
  <si>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</si>
  <si>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</si>
  <si>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</si>
  <si>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</si>
  <si>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</si>
  <si>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</si>
  <si>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</si>
  <si>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</si>
  <si>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</si>
  <si>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</si>
  <si>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</si>
  <si>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</si>
  <si>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</si>
  <si>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</si>
  <si>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</si>
  <si>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</si>
  <si>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</si>
  <si>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</si>
  <si>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</si>
  <si>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</si>
  <si>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</si>
  <si>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</si>
  <si>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</si>
  <si>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</si>
  <si>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</si>
  <si>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</si>
  <si>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</si>
  <si>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</si>
  <si>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</si>
  <si>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</si>
  <si>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</si>
  <si>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</si>
  <si>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</si>
  <si>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</si>
  <si>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</si>
  <si>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</si>
  <si>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</si>
  <si>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</si>
  <si>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</si>
  <si>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</si>
  <si>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</si>
  <si>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</si>
  <si>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</si>
  <si>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</si>
  <si>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</si>
  <si>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</si>
  <si>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</si>
  <si>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</si>
  <si>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</si>
  <si>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</si>
  <si>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</si>
  <si>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</si>
  <si>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</si>
  <si>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</si>
  <si>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</si>
  <si>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</si>
  <si>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</si>
  <si>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</si>
  <si>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</si>
  <si>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</si>
  <si>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</si>
  <si>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</si>
  <si>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</si>
  <si>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</si>
  <si>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</si>
  <si>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</si>
  <si>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</si>
  <si>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</si>
  <si>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</si>
  <si>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</si>
  <si>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</si>
  <si>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</si>
  <si>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</si>
  <si>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</si>
  <si>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</si>
  <si>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</si>
  <si>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</si>
  <si>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</si>
  <si>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</si>
  <si>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</si>
  <si>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</si>
  <si>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</si>
  <si>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</si>
  <si>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</si>
  <si>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</si>
  <si>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</si>
  <si>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</si>
  <si>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</si>
  <si>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</si>
  <si>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</si>
  <si>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</si>
  <si>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</si>
  <si>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</si>
  <si>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</si>
  <si>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</si>
  <si>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</si>
  <si>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</si>
  <si>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</si>
  <si>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</si>
  <si>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</si>
  <si>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</si>
  <si>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</si>
  <si>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</si>
  <si>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</si>
  <si>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</si>
  <si>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</si>
  <si>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</si>
  <si>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</si>
  <si>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</si>
  <si>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</si>
  <si>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</si>
  <si>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</si>
  <si>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</si>
  <si>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</si>
  <si>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</si>
  <si>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</si>
  <si>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</si>
  <si>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</si>
  <si>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</si>
  <si>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</si>
  <si>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</si>
  <si>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</si>
  <si>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</si>
  <si>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</si>
  <si>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</si>
  <si>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</si>
  <si>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</si>
  <si>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</si>
  <si>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</si>
  <si>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</si>
  <si>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</si>
  <si>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</si>
  <si>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</si>
  <si>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</si>
  <si>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</si>
  <si>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</si>
  <si>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</si>
  <si>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</si>
  <si>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</si>
  <si>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</si>
  <si>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</si>
  <si>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</si>
  <si>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</si>
  <si>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</si>
  <si>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</si>
  <si>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</si>
  <si>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</si>
  <si>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</si>
  <si>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</si>
  <si>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</si>
  <si>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</si>
  <si>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</si>
  <si>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</si>
  <si>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</si>
  <si>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</si>
  <si>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</si>
  <si>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</si>
  <si>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</si>
  <si>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</si>
  <si>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</si>
  <si>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</si>
  <si>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</si>
  <si>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</si>
  <si>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</si>
  <si>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</si>
  <si>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</si>
  <si>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</si>
  <si>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</si>
  <si>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</si>
  <si>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</si>
  <si>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</si>
  <si>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</si>
  <si>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</si>
  <si>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</si>
  <si>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</si>
  <si>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</si>
  <si>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</si>
  <si>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</si>
  <si>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</si>
  <si>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</si>
  <si>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</si>
  <si>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</si>
  <si>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</si>
  <si>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</si>
  <si>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</si>
  <si>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</si>
  <si>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</si>
  <si>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</si>
  <si>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</si>
  <si>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</si>
  <si>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</si>
  <si>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</si>
  <si>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</si>
  <si>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</si>
  <si>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</si>
  <si>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</si>
  <si>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</si>
  <si>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</si>
  <si>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</si>
  <si>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</si>
  <si>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</si>
  <si>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</si>
  <si>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</si>
  <si>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</si>
  <si>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</si>
  <si>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</si>
  <si>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</si>
  <si>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</si>
  <si>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</si>
  <si>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</si>
  <si>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</si>
  <si>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</si>
  <si>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</si>
  <si>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</si>
  <si>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</si>
  <si>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</si>
  <si>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</si>
  <si>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</si>
  <si>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</si>
  <si>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</si>
  <si>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</si>
  <si>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</si>
  <si>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</si>
  <si>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</si>
  <si>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</si>
  <si>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</si>
  <si>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</si>
  <si>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</si>
  <si>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</si>
  <si>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</si>
  <si>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</si>
  <si>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</si>
  <si>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</si>
  <si>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</si>
  <si>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</si>
  <si>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</si>
  <si>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</si>
  <si>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</si>
  <si>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</si>
  <si>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</si>
  <si>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</si>
  <si>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</si>
  <si>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</si>
  <si>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</si>
  <si>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</si>
  <si>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</si>
  <si>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</si>
  <si>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</si>
  <si>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</si>
  <si>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</si>
  <si>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</si>
  <si>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</si>
  <si>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</si>
  <si>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</si>
  <si>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</si>
  <si>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</si>
  <si>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</si>
  <si>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</si>
  <si>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</si>
  <si>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</si>
  <si>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</si>
  <si>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</si>
  <si>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</si>
  <si>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</si>
  <si>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</si>
  <si>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</si>
  <si>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</si>
  <si>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</si>
  <si>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</si>
  <si>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</si>
  <si>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</si>
  <si>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</si>
  <si>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</si>
  <si>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</si>
  <si>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</si>
  <si>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</si>
  <si>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</si>
  <si>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</si>
  <si>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</si>
  <si>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</si>
  <si>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</si>
  <si>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</si>
  <si>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</si>
  <si>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</si>
  <si>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</si>
  <si>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</si>
  <si>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</si>
  <si>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</si>
  <si>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</si>
  <si>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</si>
  <si>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</si>
  <si>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</si>
  <si>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</si>
  <si>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</si>
  <si>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</si>
  <si>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</si>
  <si>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</si>
  <si>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</si>
  <si>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</si>
  <si>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</si>
  <si>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</si>
  <si>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</si>
  <si>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</si>
  <si>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</si>
  <si>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</si>
  <si>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</si>
  <si>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</si>
  <si>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</si>
  <si>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</si>
  <si>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</si>
  <si>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</si>
  <si>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</si>
  <si>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</si>
  <si>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</si>
  <si>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</si>
  <si>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</si>
  <si>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</si>
  <si>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</si>
  <si>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</si>
  <si>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</si>
  <si>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</si>
  <si>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</si>
  <si>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</si>
  <si>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</si>
  <si>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</si>
  <si>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</si>
  <si>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</si>
  <si>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</si>
  <si>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</si>
  <si>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</si>
  <si>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</si>
  <si>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</si>
  <si>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</si>
  <si>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</si>
  <si>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</si>
  <si>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</si>
  <si>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</si>
  <si>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</si>
  <si>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</si>
  <si>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</si>
  <si>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</si>
  <si>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</si>
  <si>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</si>
  <si>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</si>
  <si>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</si>
  <si>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</si>
  <si>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</si>
  <si>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</si>
  <si>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</si>
  <si>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</si>
  <si>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</si>
  <si>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</si>
  <si>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</si>
  <si>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</si>
  <si>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</si>
  <si>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</si>
  <si>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</si>
  <si>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</si>
  <si>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</si>
  <si>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</si>
  <si>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</si>
  <si>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</si>
  <si>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</si>
  <si>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</si>
  <si>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</si>
  <si>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</si>
  <si>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</si>
  <si>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</si>
  <si>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</si>
  <si>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</si>
  <si>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</si>
  <si>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</si>
  <si>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</si>
  <si>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</si>
  <si>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</si>
  <si>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</si>
  <si>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</si>
  <si>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</si>
  <si>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</si>
  <si>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</si>
  <si>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</si>
  <si>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</si>
  <si>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</si>
  <si>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</si>
  <si>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</si>
  <si>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</si>
  <si>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</si>
  <si>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</si>
  <si>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</si>
  <si>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</si>
  <si>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</si>
  <si>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</si>
  <si>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</si>
  <si>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</si>
  <si>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</si>
  <si>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</si>
  <si>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</si>
  <si>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</si>
  <si>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</si>
  <si>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</si>
  <si>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</si>
  <si>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</si>
  <si>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</si>
  <si>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</si>
  <si>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</si>
  <si>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</si>
  <si>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</si>
  <si>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</si>
  <si>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</si>
  <si>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</si>
  <si>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</si>
  <si>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</si>
  <si>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</si>
  <si>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</si>
  <si>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</si>
  <si>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</si>
  <si>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</si>
  <si>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</si>
  <si>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</si>
  <si>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</si>
  <si>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</si>
  <si>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</si>
  <si>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</si>
  <si>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</si>
  <si>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</si>
  <si>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</si>
  <si>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</si>
  <si>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</si>
  <si>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</si>
  <si>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</si>
  <si>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</si>
  <si>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</si>
  <si>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</si>
  <si>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</si>
  <si>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</si>
  <si>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</si>
  <si>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</si>
  <si>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</si>
  <si>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</si>
  <si>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</si>
  <si>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</si>
  <si>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</si>
  <si>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</si>
  <si>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</si>
  <si>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</si>
  <si>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</si>
  <si>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</si>
  <si>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</si>
  <si>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</si>
  <si>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</si>
  <si>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</si>
  <si>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</si>
  <si>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</si>
  <si>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</si>
  <si>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</si>
  <si>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</si>
  <si>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</si>
  <si>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</si>
  <si>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</si>
  <si>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</si>
  <si>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</si>
  <si>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</si>
  <si>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</si>
  <si>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</si>
  <si>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</si>
  <si>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</si>
  <si>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</si>
  <si>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</si>
  <si>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</si>
  <si>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</si>
  <si>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</si>
  <si>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</si>
  <si>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</si>
  <si>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</si>
  <si>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</si>
  <si>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</si>
  <si>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</si>
  <si>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</si>
  <si>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</si>
  <si>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</si>
  <si>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</si>
  <si>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</si>
  <si>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</si>
  <si>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</si>
  <si>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</si>
  <si>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</si>
  <si>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</si>
  <si>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</si>
  <si>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</si>
  <si>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</si>
  <si>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</si>
  <si>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</si>
  <si>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</si>
  <si>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</si>
  <si>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</si>
  <si>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</si>
  <si>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</si>
  <si>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</si>
  <si>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</si>
  <si>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</si>
  <si>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</si>
  <si>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</si>
  <si>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</si>
  <si>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</si>
  <si>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</si>
  <si>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</si>
  <si>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</si>
  <si>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</si>
  <si>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</si>
  <si>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</si>
  <si>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</si>
  <si>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</si>
  <si>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</si>
  <si>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</si>
  <si>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</si>
  <si>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</si>
  <si>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</si>
  <si>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</si>
  <si>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</si>
  <si>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</si>
  <si>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</si>
  <si>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</si>
  <si>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</si>
  <si>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</si>
  <si>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</si>
  <si>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</si>
  <si>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</si>
  <si>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</si>
  <si>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</si>
  <si>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</si>
  <si>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</si>
  <si>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</si>
  <si>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</si>
  <si>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</si>
  <si>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</si>
  <si>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</si>
  <si>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</si>
  <si>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</si>
  <si>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</si>
  <si>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</si>
  <si>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</si>
  <si>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</si>
  <si>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</si>
  <si>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</si>
  <si>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</si>
  <si>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</si>
  <si>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</si>
  <si>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</si>
  <si>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</si>
  <si>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</si>
  <si>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</si>
  <si>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</si>
  <si>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</si>
  <si>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</si>
  <si>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</si>
  <si>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</si>
  <si>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</si>
  <si>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</si>
  <si>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</si>
  <si>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</si>
  <si>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</si>
  <si>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</si>
  <si>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</si>
  <si>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</si>
  <si>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</si>
  <si>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</si>
  <si>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</si>
  <si>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</si>
  <si>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</si>
  <si>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</si>
  <si>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</si>
  <si>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</si>
  <si>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</si>
  <si>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</si>
  <si>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</si>
  <si>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</si>
  <si>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</si>
  <si>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</si>
  <si>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</si>
  <si>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</si>
  <si>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</si>
  <si>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</si>
  <si>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</si>
  <si>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</si>
  <si>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</si>
  <si>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</si>
  <si>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</si>
  <si>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</si>
  <si>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</si>
  <si>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</si>
  <si>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</si>
  <si>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</si>
  <si>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</si>
  <si>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</si>
  <si>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</si>
  <si>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</si>
  <si>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</si>
  <si>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</si>
  <si>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</si>
  <si>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</si>
  <si>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</si>
  <si>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</si>
  <si>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</si>
  <si>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</si>
  <si>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</si>
  <si>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</si>
  <si>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</si>
  <si>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</si>
  <si>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</si>
  <si>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</si>
  <si>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</si>
  <si>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</si>
  <si>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</si>
  <si>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</si>
  <si>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</si>
  <si>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</si>
  <si>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</si>
  <si>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</si>
  <si>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</si>
  <si>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</si>
  <si>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</si>
  <si>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</si>
  <si>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</si>
  <si>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</si>
  <si>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</si>
  <si>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</si>
  <si>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</si>
  <si>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</si>
  <si>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</si>
  <si>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</si>
  <si>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</si>
  <si>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</si>
  <si>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</si>
  <si>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</si>
  <si>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</si>
  <si>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</si>
  <si>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</si>
  <si>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</si>
  <si>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</si>
  <si>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</si>
  <si>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</si>
  <si>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</si>
  <si>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</si>
  <si>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</si>
  <si>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</si>
  <si>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</si>
  <si>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</si>
  <si>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</si>
  <si>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</si>
  <si>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</si>
  <si>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</si>
  <si>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</si>
  <si>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</si>
  <si>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</si>
  <si>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</si>
  <si>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</si>
  <si>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</si>
  <si>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</si>
  <si>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</si>
  <si>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</si>
  <si>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</si>
  <si>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</si>
  <si>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</si>
  <si>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</si>
  <si>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</si>
  <si>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</si>
  <si>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</si>
  <si>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</si>
  <si>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</si>
  <si>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</si>
  <si>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</si>
  <si>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</si>
  <si>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</si>
  <si>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</si>
  <si>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</si>
  <si>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</si>
  <si>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</si>
  <si>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</si>
  <si>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</si>
  <si>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</si>
  <si>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</si>
  <si>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</si>
  <si>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</si>
  <si>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</si>
  <si>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</si>
  <si>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</si>
  <si>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</si>
  <si>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</si>
  <si>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</si>
  <si>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</si>
  <si>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</si>
  <si>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</si>
  <si>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</si>
  <si>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</si>
  <si>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</si>
  <si>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</si>
  <si>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</si>
  <si>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</si>
  <si>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</si>
  <si>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</si>
  <si>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</si>
  <si>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</si>
  <si>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</si>
  <si>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</si>
  <si>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</si>
  <si>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</si>
  <si>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</si>
  <si>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</si>
  <si>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</si>
  <si>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</si>
  <si>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</si>
  <si>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</si>
  <si>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</si>
  <si>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</si>
  <si>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</si>
  <si>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</si>
  <si>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</si>
  <si>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</si>
  <si>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</si>
  <si>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</si>
  <si>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</si>
  <si>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</si>
  <si>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</si>
  <si>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</si>
  <si>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</si>
  <si>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</si>
  <si>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</si>
  <si>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</si>
  <si>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</si>
  <si>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</si>
  <si>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</si>
  <si>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</si>
  <si>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</si>
  <si>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</si>
  <si>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</si>
  <si>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</si>
  <si>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</si>
  <si>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</si>
  <si>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</si>
  <si>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</si>
  <si>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</si>
  <si>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</si>
  <si>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</si>
  <si>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</si>
  <si>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</si>
  <si>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</si>
  <si>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</si>
  <si>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</si>
  <si>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</si>
  <si>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</si>
  <si>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</si>
  <si>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</si>
  <si>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</si>
  <si>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</si>
  <si>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</si>
  <si>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</si>
  <si>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</si>
  <si>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</si>
  <si>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</si>
  <si>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</si>
  <si>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</si>
  <si>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</si>
  <si>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</si>
  <si>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</si>
  <si>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</si>
  <si>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</si>
  <si>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</si>
  <si>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</si>
  <si>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</si>
  <si>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</si>
  <si>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</si>
  <si>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</si>
  <si>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</si>
  <si>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</si>
  <si>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</si>
  <si>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</si>
  <si>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</si>
  <si>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</si>
  <si>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</si>
  <si>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</si>
  <si>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</si>
  <si>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</si>
  <si>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</si>
  <si>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</si>
  <si>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</si>
  <si>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</si>
  <si>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</si>
  <si>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</si>
  <si>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</si>
  <si>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</si>
  <si>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</si>
  <si>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</si>
  <si>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</si>
  <si>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</si>
  <si>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</si>
  <si>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</si>
  <si>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</si>
  <si>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</si>
  <si>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</si>
  <si>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</si>
  <si>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</si>
  <si>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</si>
  <si>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</si>
  <si>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</si>
  <si>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</si>
  <si>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</si>
  <si>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</si>
  <si>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</si>
  <si>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</si>
  <si>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</si>
  <si>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</si>
  <si>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</si>
  <si>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</si>
  <si>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</si>
  <si>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</si>
  <si>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</si>
  <si>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</si>
  <si>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</si>
  <si>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</si>
  <si>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</si>
  <si>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</si>
  <si>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</si>
  <si>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</si>
  <si>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</si>
  <si>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</si>
  <si>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</si>
  <si>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</si>
  <si>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</si>
  <si>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</si>
  <si>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</si>
  <si>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</si>
  <si>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</si>
  <si>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</si>
  <si>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</si>
  <si>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</si>
  <si>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</si>
  <si>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</si>
  <si>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</si>
  <si>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</si>
  <si>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</si>
  <si>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</si>
  <si>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</si>
  <si>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</si>
  <si>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</si>
  <si>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</si>
  <si>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</si>
  <si>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</si>
  <si>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</si>
  <si>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</si>
  <si>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</si>
  <si>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</si>
  <si>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</si>
  <si>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</si>
  <si>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</si>
  <si>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</si>
  <si>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</si>
  <si>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</si>
  <si>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</si>
  <si>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</si>
  <si>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</si>
  <si>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</si>
  <si>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</si>
  <si>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</si>
  <si>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</si>
  <si>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</si>
  <si>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</si>
  <si>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</si>
  <si>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</si>
  <si>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</si>
  <si>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</si>
  <si>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</si>
  <si>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</si>
  <si>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</si>
  <si>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</si>
  <si>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</si>
  <si>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</si>
  <si>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</si>
  <si>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</si>
  <si>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</si>
  <si>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</si>
  <si>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</si>
  <si>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</si>
  <si>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</si>
  <si>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</si>
  <si>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</si>
  <si>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</si>
  <si>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</si>
  <si>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</si>
  <si>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</si>
  <si>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</si>
  <si>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</si>
  <si>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</si>
  <si>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</si>
  <si>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</si>
  <si>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</si>
  <si>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</si>
  <si>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</si>
  <si>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</si>
  <si>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</si>
  <si>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</si>
  <si>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</si>
  <si>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</si>
  <si>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</si>
  <si>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</si>
  <si>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</si>
  <si>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</si>
  <si>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</si>
  <si>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</si>
  <si>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</si>
  <si>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</si>
  <si>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</si>
  <si>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</si>
  <si>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</si>
  <si>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</si>
  <si>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</si>
  <si>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</si>
  <si>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</si>
  <si>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</si>
  <si>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</si>
  <si>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</si>
  <si>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</si>
  <si>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</si>
  <si>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</si>
  <si>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</si>
  <si>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</si>
  <si>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</si>
  <si>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</si>
  <si>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</si>
  <si>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</si>
  <si>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</si>
  <si>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</si>
  <si>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</si>
  <si>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</si>
  <si>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</si>
  <si>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</si>
  <si>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</si>
  <si>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</si>
  <si>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</si>
  <si>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</si>
  <si>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</si>
  <si>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</si>
  <si>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</si>
  <si>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</si>
  <si>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</si>
  <si>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</si>
  <si>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</si>
  <si>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</si>
  <si>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</si>
  <si>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</si>
  <si>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</si>
  <si>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</si>
  <si>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</si>
  <si>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</si>
  <si>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</si>
  <si>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</si>
  <si>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</si>
  <si>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</si>
  <si>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</si>
  <si>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</si>
  <si>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</si>
  <si>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</si>
  <si>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</si>
  <si>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</si>
  <si>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</si>
  <si>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</si>
  <si>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</si>
  <si>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</si>
  <si>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</si>
  <si>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</si>
  <si>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</si>
  <si>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</si>
  <si>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</si>
  <si>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</si>
  <si>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</si>
  <si>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</si>
  <si>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</si>
  <si>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</si>
  <si>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</si>
  <si>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</si>
  <si>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</si>
  <si>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</si>
  <si>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</si>
  <si>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</si>
  <si>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</si>
  <si>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</si>
  <si>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</si>
  <si>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</si>
  <si>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</si>
  <si>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</si>
  <si>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</si>
  <si>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</si>
  <si>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</si>
  <si>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</si>
  <si>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</si>
  <si>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</si>
  <si>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</si>
  <si>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</si>
  <si>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</si>
  <si>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</si>
  <si>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</si>
  <si>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</si>
  <si>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</si>
  <si>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</si>
  <si>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</si>
  <si>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</si>
  <si>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</si>
  <si>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</si>
  <si>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</si>
  <si>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</si>
  <si>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</si>
  <si>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</si>
  <si>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</si>
  <si>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</si>
  <si>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</si>
  <si>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</si>
  <si>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</si>
  <si>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</si>
  <si>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</si>
  <si>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</si>
  <si>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</si>
  <si>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</si>
  <si>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</si>
  <si>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</si>
  <si>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</si>
  <si>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</si>
  <si>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</si>
  <si>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</si>
  <si>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</si>
  <si>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</si>
  <si>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</si>
  <si>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</si>
  <si>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</si>
  <si>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</si>
  <si>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</si>
  <si>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</si>
  <si>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</si>
  <si>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</si>
  <si>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</si>
  <si>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</si>
  <si>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</si>
  <si>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</si>
  <si>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</si>
  <si>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</si>
  <si>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</si>
  <si>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</si>
  <si>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</si>
  <si>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</si>
  <si>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</si>
  <si>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</si>
  <si>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</si>
  <si>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</si>
  <si>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</si>
  <si>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</si>
  <si>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</si>
  <si>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</si>
  <si>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</si>
  <si>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</si>
  <si>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</si>
  <si>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</si>
  <si>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</si>
  <si>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</si>
  <si>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</si>
  <si>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</si>
  <si>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</si>
  <si>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</si>
  <si>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</si>
  <si>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</si>
  <si>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</si>
  <si>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</si>
  <si>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</si>
  <si>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</si>
  <si>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</si>
  <si>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</si>
  <si>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</si>
  <si>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</si>
  <si>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</si>
  <si>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</si>
  <si>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</si>
  <si>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</si>
  <si>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</si>
  <si>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</si>
  <si>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</si>
  <si>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</si>
  <si>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</si>
  <si>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</si>
  <si>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</si>
  <si>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</si>
  <si>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</si>
  <si>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</si>
  <si>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</si>
  <si>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</si>
  <si>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</si>
  <si>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</si>
  <si>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</si>
  <si>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</si>
  <si>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</si>
  <si>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</si>
  <si>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</si>
  <si>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</si>
  <si>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</si>
  <si>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</si>
  <si>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</si>
  <si>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</si>
  <si>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</si>
  <si>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</si>
  <si>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</si>
  <si>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</si>
  <si>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</si>
  <si>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</si>
  <si>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</si>
  <si>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</si>
  <si>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</si>
  <si>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</si>
  <si>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</si>
  <si>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</si>
  <si>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</si>
  <si>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</si>
  <si>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</si>
  <si>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</si>
  <si>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</si>
  <si>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</si>
  <si>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</si>
  <si>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</si>
  <si>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</si>
  <si>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</si>
  <si>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</si>
  <si>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</si>
  <si>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</si>
  <si>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</si>
  <si>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</si>
  <si>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</si>
  <si>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</si>
  <si>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</si>
  <si>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</si>
  <si>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</si>
  <si>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</si>
  <si>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</si>
  <si>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</si>
  <si>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</si>
  <si>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</si>
  <si>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</si>
  <si>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</si>
  <si>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</si>
  <si>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</si>
  <si>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</si>
  <si>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</si>
  <si>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</si>
  <si>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</si>
  <si>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</si>
  <si>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</si>
  <si>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</si>
  <si>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</si>
  <si>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</si>
  <si>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</si>
  <si>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</si>
  <si>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</si>
  <si>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</si>
  <si>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</si>
  <si>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</si>
  <si>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</si>
  <si>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</si>
  <si>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</si>
  <si>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</si>
  <si>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</si>
  <si>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</si>
  <si>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</si>
  <si>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</si>
  <si>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</si>
  <si>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</si>
  <si>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</si>
  <si>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</si>
  <si>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</si>
  <si>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</si>
  <si>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</si>
  <si>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</si>
  <si>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</si>
  <si>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</si>
  <si>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</si>
  <si>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</si>
  <si>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</si>
  <si>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</si>
  <si>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</si>
  <si>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</si>
  <si>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</si>
  <si>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</si>
  <si>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</si>
  <si>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</si>
  <si>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</si>
  <si>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</si>
  <si>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</si>
  <si>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</si>
  <si>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</si>
  <si>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</si>
  <si>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</si>
  <si>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</si>
  <si>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</si>
  <si>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</si>
  <si>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</si>
  <si>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</si>
  <si>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</si>
  <si>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</si>
  <si>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</si>
  <si>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</si>
  <si>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</si>
  <si>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</si>
  <si>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</si>
  <si>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</si>
  <si>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</si>
  <si>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</si>
  <si>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</si>
  <si>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</si>
  <si>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</si>
  <si>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</si>
  <si>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</si>
  <si>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</si>
  <si>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</si>
  <si>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</si>
  <si>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</si>
  <si>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</si>
  <si>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</si>
  <si>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</si>
  <si>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</si>
  <si>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</si>
  <si>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</si>
  <si>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</si>
  <si>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</si>
  <si>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</si>
  <si>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</si>
  <si>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</si>
  <si>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</si>
  <si>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</si>
  <si>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</si>
  <si>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</si>
  <si>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</si>
  <si>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</si>
  <si>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</si>
  <si>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</si>
  <si>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</si>
  <si>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</si>
  <si>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</si>
  <si>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</si>
  <si>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</si>
  <si>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</si>
  <si>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</si>
  <si>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</si>
  <si>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</si>
  <si>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</si>
  <si>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</si>
  <si>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</si>
  <si>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</si>
  <si>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</si>
  <si>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</si>
  <si>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</si>
  <si>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</si>
  <si>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</si>
  <si>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</si>
  <si>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</si>
  <si>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</si>
  <si>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</si>
  <si>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</si>
  <si>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</si>
  <si>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</si>
  <si>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</si>
  <si>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</si>
  <si>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</si>
  <si>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</si>
  <si>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</si>
  <si>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</si>
  <si>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</si>
  <si>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</si>
  <si>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</si>
  <si>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</si>
  <si>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</si>
  <si>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</si>
  <si>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</si>
  <si>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</si>
  <si>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</si>
  <si>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</si>
  <si>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</si>
  <si>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</si>
  <si>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</si>
  <si>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</si>
  <si>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</si>
  <si>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</si>
  <si>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</si>
  <si>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</si>
  <si>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</si>
  <si>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</si>
  <si>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</si>
  <si>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</si>
  <si>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</si>
  <si>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</si>
  <si>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</si>
  <si>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</si>
  <si>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</si>
  <si>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</si>
  <si>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</si>
  <si>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</si>
  <si>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</si>
  <si>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</si>
  <si>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</si>
  <si>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</si>
  <si>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</si>
  <si>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</si>
  <si>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</si>
  <si>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</si>
  <si>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</si>
  <si>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</si>
  <si>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</si>
  <si>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</si>
  <si>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</si>
  <si>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</si>
  <si>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</si>
  <si>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</si>
  <si>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</si>
  <si>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</si>
  <si>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</si>
  <si>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</si>
  <si>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</si>
  <si>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</si>
  <si>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</si>
  <si>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</si>
  <si>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</si>
  <si>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</si>
  <si>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</si>
  <si>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</si>
  <si>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</si>
  <si>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</si>
  <si>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</si>
  <si>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</si>
  <si>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</si>
  <si>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</si>
  <si>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</si>
  <si>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</si>
  <si>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</si>
  <si>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</si>
  <si>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</si>
  <si>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</si>
  <si>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</si>
  <si>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</si>
  <si>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</si>
  <si>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</si>
  <si>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</si>
  <si>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</si>
  <si>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</si>
  <si>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</si>
  <si>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</si>
  <si>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</si>
  <si>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</si>
  <si>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</si>
  <si>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</si>
  <si>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</si>
  <si>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</si>
  <si>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</si>
  <si>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</si>
  <si>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</si>
  <si>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</si>
  <si>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</si>
  <si>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</si>
  <si>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</si>
  <si>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</si>
  <si>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</si>
  <si>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</si>
  <si>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</si>
  <si>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</si>
  <si>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</si>
  <si>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</si>
  <si>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</si>
  <si>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</si>
  <si>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</si>
  <si>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</si>
  <si>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</si>
  <si>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</si>
  <si>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</si>
  <si>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</si>
  <si>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</si>
  <si>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</si>
  <si>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</si>
  <si>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</si>
  <si>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</si>
  <si>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</si>
  <si>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</si>
  <si>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</si>
  <si>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</si>
  <si>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</si>
  <si>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</si>
  <si>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</si>
  <si>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</si>
  <si>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</si>
  <si>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</si>
  <si>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</si>
  <si>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</si>
  <si>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</si>
  <si>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</si>
  <si>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</si>
  <si>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</si>
  <si>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</si>
  <si>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</si>
  <si>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</si>
  <si>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</si>
  <si>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</si>
  <si>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</si>
  <si>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</si>
  <si>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</si>
  <si>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</si>
  <si>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</si>
  <si>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</si>
  <si>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</si>
  <si>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</si>
  <si>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</si>
  <si>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</si>
  <si>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</si>
  <si>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</si>
  <si>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</si>
  <si>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</si>
  <si>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</si>
  <si>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</si>
  <si>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</si>
  <si>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</si>
  <si>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</si>
  <si>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</si>
  <si>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</si>
  <si>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</si>
  <si>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</si>
  <si>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</si>
  <si>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</si>
  <si>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</si>
  <si>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</si>
  <si>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</si>
  <si>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</si>
  <si>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</si>
  <si>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</si>
  <si>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</si>
  <si>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</si>
  <si>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</si>
  <si>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</si>
  <si>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</si>
  <si>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</si>
  <si>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</si>
  <si>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</si>
  <si>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</si>
  <si>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</si>
  <si>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</si>
  <si>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</si>
  <si>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</si>
  <si>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</si>
  <si>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</si>
  <si>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</si>
  <si>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</si>
  <si>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</si>
  <si>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</si>
  <si>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</si>
  <si>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</si>
  <si>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</si>
  <si>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</si>
  <si>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</si>
  <si>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</si>
  <si>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</si>
  <si>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</si>
  <si>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</si>
  <si>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</si>
  <si>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</si>
  <si>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</si>
  <si>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</si>
  <si>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</si>
  <si>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</si>
  <si>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</si>
  <si>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</si>
  <si>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</si>
  <si>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</si>
  <si>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</si>
  <si>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</si>
  <si>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</si>
  <si>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</si>
  <si>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</si>
  <si>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</si>
  <si>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</si>
  <si>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</si>
  <si>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</si>
  <si>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</si>
  <si>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</si>
  <si>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</si>
  <si>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</si>
  <si>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</si>
  <si>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</si>
  <si>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</si>
  <si>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</si>
  <si>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</si>
  <si>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</si>
  <si>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</si>
  <si>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</si>
  <si>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</si>
  <si>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</si>
  <si>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</si>
  <si>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</si>
  <si>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</si>
  <si>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</si>
  <si>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</si>
  <si>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</si>
  <si>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</si>
  <si>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</si>
  <si>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</si>
  <si>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</si>
  <si>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</si>
  <si>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</si>
  <si>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</si>
  <si>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</si>
  <si>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</si>
  <si>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</si>
  <si>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</si>
  <si>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</si>
  <si>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</si>
  <si>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</si>
  <si>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</si>
  <si>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</si>
  <si>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</si>
  <si>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</si>
  <si>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</si>
  <si>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</si>
  <si>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</si>
  <si>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</si>
  <si>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</si>
  <si>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</si>
  <si>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</si>
  <si>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</si>
  <si>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</si>
  <si>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</si>
  <si>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</si>
  <si>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</si>
  <si>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</si>
  <si>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</si>
  <si>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</si>
  <si>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</si>
  <si>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</si>
  <si>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</si>
  <si>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</si>
  <si>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</si>
  <si>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</si>
  <si>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</si>
  <si>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</si>
  <si>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</si>
  <si>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</si>
  <si>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</si>
  <si>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</si>
  <si>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</si>
  <si>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</si>
  <si>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</si>
  <si>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</si>
  <si>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</si>
  <si>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</si>
  <si>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</si>
  <si>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</si>
  <si>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</si>
  <si>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</si>
  <si>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</si>
  <si>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</si>
  <si>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</si>
  <si>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</si>
  <si>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</si>
  <si>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</si>
  <si>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</si>
  <si>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</si>
  <si>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</si>
  <si>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</si>
  <si>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</si>
  <si>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</si>
  <si>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</si>
  <si>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</si>
  <si>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</si>
  <si>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</si>
  <si>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</si>
  <si>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</si>
  <si>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</si>
  <si>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</si>
  <si>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</si>
  <si>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</si>
  <si>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</si>
  <si>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</si>
  <si>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</si>
  <si>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</si>
  <si>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</si>
  <si>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</si>
  <si>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</si>
  <si>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</si>
  <si>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</si>
  <si>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</si>
  <si>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</si>
  <si>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</si>
  <si>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</si>
  <si>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</si>
  <si>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</si>
  <si>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</si>
  <si>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</si>
  <si>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</si>
  <si>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</si>
  <si>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</si>
  <si>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</si>
  <si>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</si>
  <si>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</si>
  <si>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</si>
  <si>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</si>
  <si>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</si>
  <si>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</si>
  <si>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</si>
  <si>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</si>
  <si>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</si>
  <si>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</si>
  <si>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</si>
  <si>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</si>
  <si>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</si>
  <si>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</si>
  <si>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</si>
  <si>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</si>
  <si>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</si>
  <si>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</si>
  <si>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</si>
  <si>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</si>
  <si>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</si>
  <si>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</si>
  <si>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</si>
  <si>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</si>
  <si>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</si>
  <si>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</si>
  <si>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</si>
  <si>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</si>
  <si>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</si>
  <si>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</si>
  <si>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</si>
  <si>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</si>
  <si>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</si>
  <si>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</si>
  <si>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</si>
  <si>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</si>
  <si>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</si>
  <si>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</si>
  <si>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</si>
  <si>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</si>
  <si>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</si>
  <si>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</si>
  <si>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</si>
  <si>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</si>
  <si>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</si>
  <si>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</si>
  <si>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</si>
  <si>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</si>
  <si>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</si>
  <si>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</si>
  <si>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</si>
  <si>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</si>
  <si>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</si>
  <si>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</si>
  <si>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</si>
  <si>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</si>
  <si>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</si>
  <si>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</si>
  <si>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</si>
  <si>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</si>
  <si>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</si>
  <si>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</si>
  <si>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</si>
  <si>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</si>
  <si>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</si>
  <si>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</si>
  <si>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</si>
  <si>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</si>
  <si>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</si>
  <si>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</si>
  <si>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</si>
  <si>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</si>
  <si>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</si>
  <si>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</si>
  <si>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</si>
  <si>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</si>
  <si>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</si>
  <si>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</si>
  <si>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</si>
  <si>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</si>
  <si>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</si>
  <si>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</si>
  <si>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</si>
  <si>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</si>
  <si>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</si>
  <si>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</si>
  <si>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</si>
  <si>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</si>
  <si>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</si>
  <si>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</si>
  <si>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</si>
  <si>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</si>
  <si>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</si>
  <si>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</si>
  <si>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</si>
  <si>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</si>
  <si>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</si>
  <si>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</si>
  <si>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</si>
  <si>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</si>
  <si>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</si>
  <si>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</si>
  <si>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</si>
  <si>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</si>
  <si>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</si>
  <si>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</si>
  <si>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</si>
  <si>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</si>
  <si>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</si>
  <si>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</si>
  <si>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</si>
  <si>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</si>
  <si>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</si>
  <si>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</si>
  <si>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</si>
  <si>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</si>
  <si>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</si>
  <si>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</si>
  <si>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</si>
  <si>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</si>
  <si>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</si>
  <si>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</si>
  <si>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</si>
  <si>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</si>
  <si>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</si>
  <si>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</si>
  <si>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</si>
  <si>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</si>
  <si>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</si>
  <si>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</si>
  <si>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</si>
  <si>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</si>
  <si>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</si>
  <si>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</si>
  <si>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</si>
  <si>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</si>
  <si>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</si>
  <si>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</si>
  <si>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</si>
  <si>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</si>
  <si>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</si>
  <si>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</si>
  <si>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</si>
  <si>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</si>
  <si>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</si>
  <si>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</si>
  <si>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</si>
  <si>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</si>
  <si>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</si>
  <si>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</si>
  <si>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</si>
  <si>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</si>
  <si>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</si>
  <si>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</si>
  <si>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</si>
  <si>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</si>
  <si>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</si>
  <si>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</si>
  <si>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</si>
  <si>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</si>
  <si>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</si>
  <si>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</si>
  <si>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</si>
  <si>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</si>
  <si>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</si>
  <si>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</si>
  <si>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</si>
  <si>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</si>
  <si>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</si>
  <si>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</si>
  <si>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</si>
  <si>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</si>
  <si>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</si>
  <si>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</si>
  <si>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</si>
  <si>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</si>
  <si>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</si>
  <si>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</si>
  <si>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</si>
  <si>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</si>
  <si>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</si>
  <si>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</si>
  <si>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</si>
  <si>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</si>
  <si>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</si>
  <si>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</si>
  <si>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</si>
  <si>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</si>
  <si>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</si>
  <si>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</si>
  <si>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</si>
  <si>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</si>
  <si>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</si>
  <si>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</si>
  <si>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</si>
  <si>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</si>
  <si>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</si>
  <si>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</si>
  <si>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</si>
  <si>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</si>
  <si>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</si>
  <si>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</si>
  <si>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</si>
  <si>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</si>
  <si>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</si>
  <si>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</si>
  <si>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</si>
  <si>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</si>
  <si>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</si>
  <si>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</si>
  <si>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</si>
  <si>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</si>
  <si>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</si>
  <si>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</si>
  <si>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</si>
  <si>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</si>
  <si>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</si>
  <si>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</si>
  <si>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</si>
  <si>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</si>
  <si>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</si>
  <si>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</si>
  <si>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</si>
  <si>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</si>
  <si>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</si>
  <si>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</si>
  <si>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</si>
  <si>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</si>
  <si>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</si>
  <si>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</si>
  <si>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</si>
  <si>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</si>
  <si>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</si>
  <si>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</si>
  <si>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</si>
  <si>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</si>
  <si>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</si>
  <si>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</si>
  <si>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</si>
  <si>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</si>
  <si>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</si>
  <si>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</si>
  <si>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</si>
  <si>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</si>
  <si>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</si>
  <si>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</si>
  <si>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</si>
  <si>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</si>
  <si>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</si>
  <si>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</si>
  <si>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</si>
  <si>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</si>
  <si>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</si>
  <si>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</si>
  <si>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</si>
  <si>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</si>
  <si>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</si>
  <si>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</si>
  <si>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</si>
  <si>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</si>
  <si>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</si>
  <si>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</si>
  <si>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</si>
  <si>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</si>
  <si>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</si>
  <si>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</si>
  <si>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</si>
  <si>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</si>
  <si>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</si>
  <si>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</si>
  <si>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</si>
  <si>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</si>
  <si>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</si>
  <si>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</si>
  <si>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</si>
  <si>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</si>
  <si>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</si>
  <si>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</si>
  <si>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</si>
  <si>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</si>
  <si>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</si>
  <si>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</si>
  <si>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</si>
  <si>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</si>
  <si>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</si>
  <si>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</si>
  <si>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</si>
  <si>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</si>
  <si>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</si>
  <si>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</si>
  <si>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</si>
  <si>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</si>
  <si>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</si>
  <si>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</si>
  <si>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</si>
  <si>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</si>
  <si>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</si>
  <si>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</si>
  <si>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</si>
  <si>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</si>
  <si>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</si>
  <si>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</si>
  <si>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</si>
  <si>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</si>
  <si>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</si>
  <si>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</si>
  <si>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</si>
  <si>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</si>
  <si>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</si>
  <si>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</si>
  <si>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</si>
  <si>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</si>
  <si>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</si>
  <si>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</si>
  <si>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</si>
  <si>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</si>
  <si>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</si>
  <si>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</si>
  <si>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</si>
  <si>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</si>
  <si>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</si>
  <si>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</si>
  <si>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</si>
  <si>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</si>
  <si>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</si>
  <si>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</si>
  <si>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</si>
  <si>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</si>
  <si>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</si>
  <si>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</si>
  <si>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</si>
  <si>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</si>
  <si>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</si>
  <si>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</si>
  <si>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</si>
  <si>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</si>
  <si>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</si>
  <si>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</si>
  <si>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</si>
  <si>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</si>
  <si>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</si>
  <si>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</si>
  <si>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</si>
  <si>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</si>
  <si>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</si>
  <si>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</si>
  <si>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</si>
  <si>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</si>
  <si>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</si>
  <si>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</si>
  <si>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</si>
  <si>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</si>
  <si>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</si>
  <si>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</si>
  <si>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</si>
  <si>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</si>
  <si>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</si>
  <si>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</si>
  <si>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</si>
  <si>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</si>
  <si>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</si>
  <si>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</si>
  <si>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</si>
  <si>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</si>
  <si>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</si>
  <si>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</si>
  <si>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</si>
  <si>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</si>
  <si>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</si>
  <si>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</si>
  <si>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</si>
  <si>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</si>
  <si>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</si>
  <si>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</si>
  <si>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</si>
  <si>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</si>
  <si>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</si>
  <si>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</si>
  <si>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</si>
  <si>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</si>
  <si>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</si>
  <si>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</si>
  <si>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</si>
  <si>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</si>
  <si>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</si>
  <si>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</si>
  <si>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</si>
  <si>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</si>
  <si>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</si>
  <si>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</si>
  <si>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</si>
  <si>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</si>
  <si>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</si>
  <si>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</si>
  <si>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</si>
  <si>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</si>
  <si>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</si>
  <si>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</si>
  <si>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</si>
  <si>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</si>
  <si>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</si>
  <si>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</si>
  <si>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</si>
  <si>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</si>
  <si>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</si>
  <si>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</si>
  <si>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</si>
  <si>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</si>
  <si>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</si>
  <si>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</si>
  <si>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</si>
  <si>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</si>
  <si>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</si>
  <si>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</si>
  <si>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</si>
  <si>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</si>
  <si>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</si>
  <si>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</si>
  <si>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</si>
  <si>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</si>
  <si>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</si>
  <si>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</si>
  <si>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</si>
  <si>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</si>
  <si>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</si>
  <si>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</si>
  <si>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</si>
  <si>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</si>
  <si>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</si>
  <si>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</si>
  <si>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</si>
  <si>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</si>
  <si>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</si>
  <si>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</si>
  <si>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</si>
  <si>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</si>
  <si>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</si>
  <si>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</si>
  <si>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</si>
  <si>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</si>
  <si>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</si>
  <si>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</si>
  <si>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</si>
  <si>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</si>
  <si>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</si>
  <si>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</si>
  <si>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</si>
  <si>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</si>
  <si>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</si>
  <si>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</si>
  <si>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</si>
  <si>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</si>
  <si>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</si>
  <si>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</si>
  <si>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</si>
  <si>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</si>
  <si>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</si>
  <si>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</si>
  <si>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</si>
  <si>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</si>
  <si>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</si>
  <si>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</si>
  <si>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</si>
  <si>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</si>
  <si>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</si>
  <si>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</si>
  <si>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</si>
  <si>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</si>
  <si>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</si>
  <si>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</si>
  <si>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</si>
  <si>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</si>
  <si>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</si>
  <si>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</si>
  <si>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</si>
  <si>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</si>
  <si>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</si>
  <si>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</si>
  <si>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</si>
  <si>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</si>
  <si>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</si>
  <si>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</si>
  <si>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</si>
  <si>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</si>
  <si>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</si>
  <si>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</si>
  <si>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</si>
  <si>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</si>
  <si>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</si>
  <si>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</si>
  <si>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</si>
  <si>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</si>
  <si>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</si>
  <si>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</si>
  <si>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</si>
  <si>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</si>
  <si>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</si>
  <si>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</si>
  <si>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</si>
  <si>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</si>
  <si>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</si>
  <si>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</si>
  <si>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</si>
  <si>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</si>
  <si>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</si>
  <si>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</si>
  <si>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</si>
  <si>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</si>
  <si>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</si>
  <si>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</si>
  <si>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</si>
  <si>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</si>
  <si>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</si>
  <si>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</si>
  <si>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</si>
  <si>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</si>
  <si>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</si>
  <si>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</si>
  <si>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</si>
  <si>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</si>
  <si>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</si>
  <si>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</si>
  <si>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</si>
  <si>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</si>
  <si>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</si>
  <si>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</si>
  <si>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</si>
  <si>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</si>
  <si>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</si>
  <si>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</si>
  <si>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</si>
  <si>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</si>
  <si>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</si>
  <si>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</si>
  <si>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</si>
  <si>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</si>
  <si>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</si>
  <si>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</si>
  <si>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</si>
  <si>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</si>
  <si>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</si>
  <si>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</si>
  <si>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</si>
  <si>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</si>
  <si>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</si>
  <si>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</si>
  <si>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</si>
  <si>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</si>
  <si>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</si>
  <si>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</si>
  <si>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</si>
  <si>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</si>
  <si>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</si>
  <si>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</si>
  <si>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</si>
  <si>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</si>
  <si>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</si>
  <si>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</si>
  <si>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</si>
  <si>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</si>
  <si>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</si>
  <si>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</si>
  <si>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</si>
  <si>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</si>
  <si>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</si>
  <si>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</si>
  <si>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</si>
  <si>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</si>
  <si>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</si>
  <si>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</si>
  <si>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</si>
  <si>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</si>
  <si>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</si>
  <si>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</si>
  <si>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</si>
  <si>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</si>
  <si>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</si>
  <si>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</si>
  <si>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</si>
  <si>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</si>
  <si>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</si>
  <si>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</si>
  <si>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</si>
  <si>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</si>
  <si>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</si>
  <si>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</si>
  <si>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</si>
  <si>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</si>
  <si>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</si>
  <si>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</si>
  <si>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</si>
  <si>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</si>
  <si>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</si>
  <si>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</si>
  <si>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</si>
  <si>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</si>
  <si>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</si>
  <si>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</si>
  <si>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</si>
  <si>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</si>
  <si>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</si>
  <si>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</si>
  <si>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</si>
  <si>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</si>
  <si>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</si>
  <si>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</si>
  <si>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</si>
  <si>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</si>
  <si>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</si>
  <si>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</si>
  <si>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</si>
  <si>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</si>
  <si>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</si>
  <si>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</si>
  <si>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</si>
  <si>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</si>
  <si>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</si>
  <si>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</si>
  <si>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</si>
  <si>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</si>
  <si>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</si>
  <si>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</si>
  <si>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</si>
  <si>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</si>
  <si>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</si>
  <si>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</si>
  <si>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</si>
  <si>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</si>
  <si>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</si>
  <si>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</si>
  <si>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</si>
  <si>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</si>
  <si>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</si>
  <si>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</si>
  <si>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</si>
  <si>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</si>
  <si>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</si>
  <si>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</si>
  <si>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</si>
  <si>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</si>
  <si>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</si>
  <si>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</si>
  <si>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</si>
  <si>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</si>
  <si>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</si>
  <si>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</si>
  <si>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</si>
  <si>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</si>
  <si>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</si>
  <si>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</si>
  <si>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</si>
  <si>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</si>
  <si>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</si>
  <si>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</si>
  <si>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</si>
  <si>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</si>
  <si>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</si>
  <si>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</si>
  <si>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</si>
  <si>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</si>
  <si>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</si>
  <si>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</si>
  <si>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</si>
  <si>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</si>
  <si>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</si>
  <si>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</si>
  <si>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</si>
  <si>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</si>
  <si>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</si>
  <si>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</si>
  <si>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</si>
  <si>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</si>
  <si>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</si>
  <si>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</si>
  <si>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</si>
  <si>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</si>
  <si>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</si>
  <si>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</si>
  <si>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</si>
  <si>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</si>
  <si>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</si>
  <si>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</si>
  <si>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</si>
  <si>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</si>
  <si>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</si>
  <si>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</si>
  <si>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</si>
  <si>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</si>
  <si>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</si>
  <si>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</si>
  <si>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</si>
  <si>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</si>
  <si>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</si>
  <si>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</si>
  <si>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</si>
  <si>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</si>
  <si>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</si>
  <si>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</si>
  <si>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</si>
  <si>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</si>
  <si>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</si>
  <si>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</si>
  <si>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</si>
  <si>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</si>
  <si>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</si>
  <si>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</si>
  <si>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</si>
  <si>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</si>
  <si>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</si>
  <si>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</si>
  <si>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</si>
  <si>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</si>
  <si>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</si>
  <si>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</si>
  <si>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</si>
  <si>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</si>
  <si>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</si>
  <si>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</si>
  <si>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</si>
  <si>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</si>
  <si>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</si>
  <si>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</si>
  <si>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</si>
  <si>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</si>
  <si>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</si>
  <si>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</si>
  <si>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</si>
  <si>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</si>
  <si>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</si>
  <si>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</si>
  <si>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</si>
  <si>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</si>
  <si>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</si>
  <si>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</si>
  <si>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</si>
  <si>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</si>
  <si>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</si>
  <si>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</si>
  <si>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</si>
  <si>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</si>
  <si>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</si>
  <si>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</si>
  <si>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</si>
  <si>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</si>
  <si>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</si>
  <si>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</si>
  <si>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</si>
  <si>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</si>
  <si>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</si>
  <si>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</si>
  <si>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</si>
  <si>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</si>
  <si>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</si>
  <si>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</si>
  <si>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</si>
  <si>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</si>
  <si>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</si>
  <si>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</si>
  <si>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</si>
  <si>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</si>
  <si>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</si>
  <si>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</si>
  <si>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</si>
  <si>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</si>
  <si>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</si>
  <si>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</si>
  <si>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</si>
  <si>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</si>
  <si>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</si>
  <si>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</si>
  <si>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</si>
  <si>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</si>
  <si>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</si>
  <si>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</si>
  <si>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</si>
  <si>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</si>
  <si>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</si>
  <si>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</si>
  <si>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</si>
  <si>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</si>
  <si>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</si>
  <si>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</si>
  <si>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</si>
  <si>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</si>
  <si>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</si>
  <si>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</si>
  <si>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</si>
  <si>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</si>
  <si>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</si>
  <si>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</si>
  <si>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</si>
  <si>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</si>
  <si>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</si>
  <si>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</si>
  <si>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</si>
  <si>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</si>
  <si>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</si>
  <si>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</si>
  <si>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</si>
  <si>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</si>
  <si>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</si>
  <si>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</si>
  <si>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</si>
  <si>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</si>
  <si>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</si>
  <si>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</si>
  <si>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</si>
  <si>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</si>
  <si>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</si>
  <si>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</si>
  <si>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</si>
  <si>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</si>
  <si>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</si>
  <si>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</si>
  <si>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</si>
  <si>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</si>
  <si>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</si>
  <si>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</si>
  <si>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</si>
  <si>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</si>
  <si>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</si>
  <si>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</si>
  <si>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</si>
  <si>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</si>
  <si>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</si>
  <si>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</si>
  <si>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</si>
  <si>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</si>
  <si>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</si>
  <si>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</si>
  <si>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</si>
  <si>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</si>
  <si>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</si>
  <si>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</si>
  <si>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</si>
  <si>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</si>
  <si>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</si>
  <si>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</si>
  <si>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</si>
  <si>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</si>
  <si>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</si>
  <si>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</si>
  <si>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</si>
  <si>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</si>
  <si>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</si>
  <si>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</si>
  <si>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</si>
  <si>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</si>
  <si>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</si>
  <si>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</si>
  <si>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</si>
  <si>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</si>
  <si>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</si>
  <si>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</si>
  <si>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</si>
  <si>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</si>
  <si>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</si>
  <si>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</si>
  <si>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</si>
  <si>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</si>
  <si>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</si>
  <si>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</si>
  <si>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</si>
  <si>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</si>
  <si>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</si>
  <si>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</si>
  <si>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</si>
  <si>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</si>
  <si>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</si>
  <si>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</si>
  <si>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</si>
  <si>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</si>
  <si>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</si>
  <si>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</si>
  <si>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</si>
  <si>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</si>
  <si>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</si>
  <si>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</si>
  <si>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</si>
  <si>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</si>
  <si>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</si>
  <si>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</si>
  <si>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</si>
  <si>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</si>
  <si>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</si>
  <si>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</si>
  <si>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</si>
  <si>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</si>
  <si>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</si>
  <si>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</si>
  <si>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</si>
  <si>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</si>
  <si>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</si>
  <si>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</si>
  <si>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</si>
  <si>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</si>
  <si>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</si>
  <si>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</si>
  <si>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</si>
  <si>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</si>
  <si>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</si>
  <si>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</si>
  <si>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</si>
  <si>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</si>
  <si>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</si>
  <si>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</si>
  <si>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</si>
  <si>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</si>
  <si>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</si>
  <si>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</si>
  <si>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</si>
  <si>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</si>
  <si>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</si>
  <si>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</si>
  <si>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</si>
  <si>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</si>
  <si>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</si>
  <si>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</si>
  <si>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</si>
  <si>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</si>
  <si>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</si>
  <si>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</si>
  <si>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</si>
  <si>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</si>
  <si>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</si>
  <si>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</si>
  <si>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</si>
  <si>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</si>
  <si>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</si>
  <si>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</si>
  <si>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</si>
  <si>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</si>
  <si>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</si>
  <si>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</si>
  <si>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</si>
  <si>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</si>
  <si>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</si>
  <si>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</si>
  <si>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</si>
  <si>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</si>
  <si>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</si>
  <si>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</si>
  <si>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</si>
  <si>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</si>
  <si>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</si>
  <si>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</si>
  <si>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</si>
  <si>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</si>
  <si>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</si>
  <si>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</si>
  <si>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</si>
  <si>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</si>
  <si>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</si>
  <si>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</si>
  <si>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</si>
  <si>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</si>
  <si>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</si>
  <si>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</si>
  <si>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</si>
  <si>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</si>
  <si>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</si>
  <si>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</si>
  <si>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</si>
  <si>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</si>
  <si>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</si>
  <si>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</si>
  <si>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</si>
  <si>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</si>
  <si>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</si>
  <si>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</si>
  <si>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</si>
  <si>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</si>
  <si>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</si>
  <si>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</si>
  <si>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</si>
  <si>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</si>
  <si>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</si>
  <si>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</si>
  <si>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</si>
  <si>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</si>
  <si>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</si>
  <si>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</si>
  <si>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</si>
  <si>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</si>
  <si>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</si>
  <si>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</si>
  <si>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</si>
  <si>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</si>
  <si>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</si>
  <si>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</si>
  <si>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</si>
  <si>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</si>
  <si>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</si>
  <si>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</si>
  <si>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</si>
  <si>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</si>
  <si>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</si>
  <si>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</si>
  <si>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</si>
  <si>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</si>
  <si>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</si>
  <si>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</si>
  <si>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</si>
  <si>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</si>
  <si>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</si>
  <si>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</si>
  <si>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</si>
  <si>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</si>
  <si>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</si>
  <si>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</si>
  <si>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</si>
  <si>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</si>
  <si>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</si>
  <si>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</si>
  <si>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</si>
  <si>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</si>
  <si>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</si>
  <si>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</si>
  <si>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</si>
  <si>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</si>
  <si>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</si>
  <si>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</si>
  <si>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</si>
  <si>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</si>
  <si>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</si>
  <si>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</si>
  <si>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</si>
  <si>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</si>
  <si>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</si>
  <si>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</si>
  <si>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</si>
  <si>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</si>
  <si>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</si>
  <si>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</si>
  <si>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</si>
  <si>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</si>
  <si>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</si>
  <si>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</si>
  <si>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</si>
  <si>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</si>
  <si>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</si>
  <si>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</si>
  <si>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</si>
  <si>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</si>
  <si>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</si>
  <si>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</si>
  <si>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</si>
  <si>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</si>
  <si>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</si>
  <si>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</si>
  <si>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</si>
  <si>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</si>
  <si>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</si>
  <si>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</si>
  <si>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</si>
  <si>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</si>
  <si>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</si>
  <si>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</si>
  <si>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</si>
  <si>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</si>
  <si>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</si>
  <si>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</si>
  <si>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</si>
  <si>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</si>
  <si>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</si>
  <si>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</si>
  <si>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</si>
  <si>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</si>
  <si>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</si>
  <si>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</si>
  <si>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</si>
  <si>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</si>
  <si>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</si>
  <si>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</si>
  <si>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</si>
  <si>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</si>
  <si>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</si>
  <si>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</si>
  <si>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</si>
  <si>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</si>
  <si>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</si>
  <si>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</si>
  <si>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</si>
  <si>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</si>
  <si>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</si>
  <si>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</si>
  <si>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</si>
  <si>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</si>
  <si>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</si>
  <si>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</si>
  <si>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</si>
  <si>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</si>
  <si>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</si>
  <si>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</si>
  <si>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</si>
  <si>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</si>
  <si>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</si>
  <si>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</si>
  <si>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</si>
  <si>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</si>
  <si>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</si>
  <si>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</si>
  <si>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</si>
  <si>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</si>
  <si>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</si>
  <si>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</si>
  <si>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</si>
  <si>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</si>
  <si>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</si>
  <si>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</si>
  <si>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</si>
  <si>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</si>
  <si>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</si>
  <si>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</si>
  <si>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</si>
  <si>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</si>
  <si>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</si>
  <si>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</si>
  <si>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</si>
  <si>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</si>
  <si>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</si>
  <si>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</si>
  <si>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</si>
  <si>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</si>
  <si>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</si>
  <si>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</si>
  <si>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</si>
  <si>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</si>
  <si>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</si>
  <si>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</si>
  <si>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</si>
  <si>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</si>
  <si>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</si>
  <si>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</si>
  <si>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</si>
  <si>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</si>
  <si>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</si>
  <si>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</si>
  <si>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</si>
  <si>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</si>
  <si>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</si>
  <si>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</si>
  <si>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</si>
  <si>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</si>
  <si>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</si>
  <si>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</si>
  <si>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</si>
  <si>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</si>
  <si>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</si>
  <si>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</si>
  <si>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</si>
  <si>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</si>
  <si>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</si>
  <si>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</si>
  <si>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</si>
  <si>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</si>
  <si>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</si>
  <si>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</si>
  <si>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</si>
  <si>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</si>
  <si>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</si>
  <si>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</si>
  <si>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</si>
  <si>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</si>
  <si>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</si>
  <si>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</si>
  <si>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</si>
  <si>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</si>
  <si>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</si>
  <si>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</si>
  <si>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</si>
  <si>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</si>
  <si>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</si>
  <si>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</si>
  <si>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</si>
  <si>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</si>
  <si>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</si>
  <si>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</si>
  <si>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</si>
  <si>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</si>
  <si>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</si>
  <si>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</si>
  <si>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</si>
  <si>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</si>
  <si>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</si>
  <si>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</si>
  <si>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</si>
  <si>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</si>
  <si>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</si>
  <si>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</si>
  <si>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</si>
  <si>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</si>
  <si>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</si>
  <si>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</si>
  <si>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</si>
  <si>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</si>
  <si>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</si>
  <si>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</si>
  <si>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</si>
  <si>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</si>
  <si>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</si>
  <si>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</si>
  <si>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</si>
  <si>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</si>
  <si>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</si>
  <si>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</si>
  <si>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</si>
  <si>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</si>
  <si>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</si>
  <si>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</si>
  <si>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</si>
  <si>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</si>
  <si>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</si>
  <si>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</si>
  <si>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</si>
  <si>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</si>
  <si>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</si>
  <si>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</si>
  <si>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</si>
  <si>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</si>
  <si>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</si>
  <si>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</si>
  <si>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</si>
  <si>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</si>
  <si>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</si>
  <si>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</si>
  <si>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</si>
  <si>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</si>
  <si>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</si>
  <si>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</si>
  <si>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</si>
  <si>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</si>
  <si>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</si>
  <si>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</si>
  <si>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</si>
  <si>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</si>
  <si>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</si>
  <si>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</si>
  <si>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</si>
  <si>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</si>
  <si>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</si>
  <si>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</si>
  <si>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</si>
  <si>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</si>
  <si>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</si>
  <si>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</si>
  <si>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</si>
  <si>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</si>
  <si>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</si>
  <si>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</si>
  <si>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</si>
  <si>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</si>
  <si>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</si>
  <si>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</si>
  <si>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</si>
  <si>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</si>
  <si>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</si>
  <si>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</si>
  <si>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</si>
  <si>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</si>
  <si>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</si>
  <si>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</si>
  <si>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</si>
  <si>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</si>
  <si>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</si>
  <si>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</si>
  <si>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</si>
  <si>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</si>
  <si>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</si>
  <si>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</si>
  <si>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</si>
  <si>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</si>
  <si>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</si>
  <si>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</si>
  <si>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</si>
  <si>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</si>
  <si>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</si>
  <si>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</si>
  <si>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</si>
  <si>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</si>
  <si>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</si>
  <si>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</si>
  <si>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</si>
  <si>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</si>
  <si>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</si>
  <si>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</si>
  <si>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</si>
  <si>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</si>
  <si>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</si>
  <si>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</si>
  <si>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</si>
  <si>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</si>
  <si>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</si>
  <si>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</si>
  <si>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</si>
  <si>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</si>
  <si>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</si>
  <si>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</si>
  <si>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</si>
  <si>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</si>
  <si>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</si>
  <si>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</si>
  <si>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</si>
  <si>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</si>
  <si>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</si>
  <si>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</si>
  <si>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</si>
  <si>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</si>
  <si>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</si>
  <si>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</si>
  <si>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</si>
  <si>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</si>
  <si>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</si>
  <si>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</si>
  <si>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</si>
  <si>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</si>
  <si>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</si>
  <si>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</si>
  <si>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</si>
  <si>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</si>
  <si>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</si>
  <si>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</si>
  <si>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</si>
  <si>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</si>
  <si>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</si>
  <si>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</si>
  <si>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</si>
  <si>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</si>
  <si>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</si>
  <si>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</si>
  <si>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</si>
  <si>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</si>
  <si>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</si>
  <si>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</si>
  <si>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</si>
  <si>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</si>
  <si>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</si>
  <si>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</si>
  <si>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</si>
  <si>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</si>
  <si>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</si>
  <si>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</si>
  <si>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</si>
  <si>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</si>
  <si>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</si>
  <si>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</si>
  <si>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</si>
  <si>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</si>
  <si>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</si>
  <si>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</si>
  <si>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</si>
  <si>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</si>
  <si>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</si>
  <si>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</si>
  <si>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</si>
  <si>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</si>
  <si>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</si>
  <si>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</si>
  <si>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</si>
  <si>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</si>
  <si>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</si>
  <si>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</si>
  <si>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</si>
  <si>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</si>
  <si>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</si>
  <si>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</si>
  <si>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</si>
  <si>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</si>
  <si>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</si>
  <si>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</si>
  <si>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</si>
  <si>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</si>
  <si>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</si>
  <si>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</si>
  <si>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</si>
  <si>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</si>
  <si>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</si>
  <si>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</si>
  <si>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</si>
  <si>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</si>
  <si>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</si>
  <si>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</si>
  <si>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</si>
  <si>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</si>
  <si>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</si>
  <si>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</si>
  <si>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</si>
  <si>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</si>
  <si>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</si>
  <si>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</si>
  <si>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</si>
  <si>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</si>
  <si>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</si>
  <si>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</si>
  <si>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</si>
  <si>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</si>
  <si>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</si>
  <si>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</si>
  <si>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</si>
  <si>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</si>
  <si>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</si>
  <si>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</si>
  <si>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</si>
  <si>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</si>
  <si>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</si>
  <si>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</si>
  <si>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</si>
  <si>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</si>
  <si>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</si>
  <si>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</si>
  <si>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</si>
  <si>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</si>
  <si>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</si>
  <si>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</si>
  <si>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</si>
  <si>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</si>
  <si>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</si>
  <si>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</si>
  <si>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</si>
  <si>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</si>
  <si>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</si>
  <si>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</si>
  <si>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</si>
  <si>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</si>
  <si>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</si>
  <si>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</si>
  <si>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</si>
  <si>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</si>
  <si>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</si>
  <si>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</si>
  <si>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</si>
  <si>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</si>
  <si>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</si>
  <si>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</si>
  <si>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</si>
  <si>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</si>
  <si>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</si>
  <si>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</si>
  <si>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</si>
  <si>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</si>
  <si>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</si>
  <si>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</si>
  <si>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</si>
  <si>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</si>
  <si>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</si>
  <si>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</si>
  <si>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</si>
  <si>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</si>
  <si>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</si>
  <si>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</si>
  <si>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</si>
  <si>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</si>
  <si>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</si>
  <si>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</si>
  <si>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</si>
  <si>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</si>
  <si>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</si>
  <si>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</si>
  <si>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</si>
  <si>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</si>
  <si>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</si>
  <si>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</si>
  <si>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</si>
  <si>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</si>
  <si>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</si>
  <si>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</si>
  <si>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</si>
  <si>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</si>
  <si>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</si>
  <si>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</si>
  <si>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</si>
  <si>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</si>
  <si>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</si>
  <si>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</si>
  <si>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</si>
  <si>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</si>
  <si>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</si>
  <si>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</si>
  <si>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</si>
  <si>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</si>
  <si>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</si>
  <si>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</si>
  <si>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</si>
  <si>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</si>
  <si>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</si>
  <si>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</si>
  <si>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</si>
  <si>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</si>
  <si>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</si>
  <si>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</si>
  <si>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</si>
  <si>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</si>
  <si>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</si>
  <si>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</si>
  <si>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</si>
  <si>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</si>
  <si>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</si>
  <si>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</si>
  <si>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</si>
  <si>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</si>
  <si>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</si>
  <si>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</si>
  <si>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</si>
  <si>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</si>
  <si>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</si>
  <si>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</si>
  <si>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</si>
  <si>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</si>
  <si>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</si>
  <si>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</si>
  <si>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</si>
  <si>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</si>
  <si>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</si>
  <si>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</si>
  <si>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</si>
  <si>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</si>
  <si>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</si>
  <si>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</si>
  <si>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</si>
  <si>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</si>
  <si>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</si>
  <si>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</si>
  <si>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</si>
  <si>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</si>
  <si>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</si>
  <si>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</si>
  <si>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</si>
  <si>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</si>
  <si>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</si>
  <si>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</si>
  <si>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</si>
  <si>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</si>
  <si>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</si>
  <si>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</si>
  <si>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</si>
  <si>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</si>
  <si>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</si>
  <si>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</si>
  <si>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</si>
  <si>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</si>
  <si>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</si>
  <si>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</si>
  <si>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</si>
  <si>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</si>
  <si>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</si>
  <si>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</si>
  <si>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</si>
  <si>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</si>
  <si>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</si>
  <si>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</si>
  <si>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</si>
  <si>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</si>
  <si>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</si>
  <si>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</si>
  <si>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</si>
  <si>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</si>
  <si>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</si>
  <si>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</si>
  <si>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</si>
  <si>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</si>
  <si>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</si>
  <si>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</si>
  <si>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</si>
  <si>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</si>
  <si>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</si>
  <si>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</si>
  <si>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</si>
  <si>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</si>
  <si>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</si>
  <si>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</si>
  <si>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</si>
  <si>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</si>
  <si>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</si>
  <si>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</si>
  <si>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</si>
  <si>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</si>
  <si>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</si>
  <si>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</si>
  <si>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</si>
  <si>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</si>
  <si>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</si>
  <si>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</si>
  <si>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</si>
  <si>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</si>
  <si>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</si>
  <si>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</si>
  <si>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</si>
  <si>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</si>
  <si>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</si>
  <si>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</si>
  <si>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</si>
  <si>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</si>
  <si>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</si>
  <si>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</si>
  <si>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</si>
  <si>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</si>
  <si>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</si>
  <si>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</si>
  <si>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</si>
  <si>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</si>
  <si>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</si>
  <si>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</si>
  <si>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</si>
  <si>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</si>
  <si>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</si>
  <si>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</si>
  <si>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</si>
  <si>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</si>
  <si>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</si>
  <si>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</si>
  <si>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</si>
  <si>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</si>
  <si>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</si>
  <si>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</si>
  <si>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</si>
  <si>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</si>
  <si>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</si>
  <si>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</si>
  <si>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</si>
  <si>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</si>
  <si>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</si>
  <si>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</si>
  <si>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</si>
  <si>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</si>
  <si>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</si>
  <si>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</si>
  <si>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</si>
  <si>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</si>
  <si>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</si>
  <si>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</si>
  <si>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</si>
  <si>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</si>
  <si>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</si>
  <si>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</si>
  <si>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</si>
  <si>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</si>
  <si>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</si>
  <si>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</si>
  <si>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</si>
  <si>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</si>
  <si>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</si>
  <si>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</si>
  <si>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</si>
  <si>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</si>
  <si>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</si>
  <si>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</si>
  <si>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</si>
  <si>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</si>
  <si>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</si>
  <si>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</si>
  <si>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</si>
  <si>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</si>
  <si>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</si>
  <si>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</si>
  <si>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</si>
  <si>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</si>
  <si>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</si>
  <si>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</si>
  <si>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</si>
  <si>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</si>
  <si>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</si>
  <si>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</si>
  <si>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</si>
  <si>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</si>
  <si>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</si>
  <si>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</si>
  <si>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</si>
  <si>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</si>
  <si>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</si>
  <si>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</si>
  <si>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</si>
  <si>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</si>
  <si>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</si>
  <si>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</si>
  <si>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</si>
  <si>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</si>
  <si>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</si>
  <si>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</si>
  <si>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</si>
  <si>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</si>
  <si>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</si>
  <si>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</si>
  <si>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</si>
  <si>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</si>
  <si>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</si>
  <si>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</si>
  <si>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</si>
  <si>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</si>
  <si>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</si>
  <si>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</si>
  <si>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</si>
  <si>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</si>
  <si>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</si>
  <si>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</si>
  <si>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</si>
  <si>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</si>
  <si>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</si>
  <si>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</si>
  <si>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</si>
  <si>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</si>
  <si>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</si>
  <si>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</si>
  <si>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</si>
  <si>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</si>
  <si>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</si>
  <si>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</si>
  <si>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</si>
  <si>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</si>
  <si>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</si>
  <si>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</si>
  <si>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</si>
  <si>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</si>
  <si>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</si>
  <si>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</si>
  <si>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</si>
  <si>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</si>
  <si>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</si>
  <si>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</si>
  <si>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</si>
  <si>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</si>
  <si>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</si>
  <si>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</si>
  <si>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</si>
  <si>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</si>
  <si>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</si>
  <si>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</si>
  <si>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</si>
  <si>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</si>
  <si>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</si>
  <si>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</si>
  <si>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</si>
  <si>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</si>
  <si>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</si>
  <si>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</si>
  <si>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</si>
  <si>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</si>
  <si>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</si>
  <si>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</si>
  <si>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</si>
  <si>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</si>
  <si>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</si>
  <si>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</si>
  <si>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</si>
  <si>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</si>
  <si>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</si>
  <si>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</si>
  <si>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</si>
  <si>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</si>
  <si>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</si>
  <si>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</si>
  <si>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</si>
  <si>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</si>
  <si>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</si>
  <si>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</si>
  <si>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</si>
  <si>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</si>
  <si>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</si>
  <si>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</si>
  <si>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</si>
  <si>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</si>
  <si>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</si>
  <si>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</si>
  <si>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</si>
  <si>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</si>
  <si>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</si>
  <si>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</si>
  <si>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</si>
  <si>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</si>
  <si>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</si>
  <si>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</si>
  <si>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</si>
  <si>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</si>
  <si>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</si>
  <si>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</si>
  <si>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</si>
  <si>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</si>
  <si>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</si>
  <si>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</si>
  <si>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</si>
  <si>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</si>
  <si>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</si>
  <si>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</si>
  <si>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</si>
  <si>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</si>
  <si>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</si>
  <si>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</si>
  <si>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</si>
  <si>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</si>
  <si>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</si>
  <si>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</si>
  <si>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</si>
  <si>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</si>
  <si>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</si>
  <si>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</si>
  <si>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</si>
  <si>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</si>
  <si>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</si>
  <si>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</si>
  <si>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</si>
  <si>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</si>
  <si>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</si>
  <si>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</si>
  <si>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</si>
  <si>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</si>
  <si>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</si>
  <si>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</si>
  <si>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</si>
  <si>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</si>
  <si>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</si>
  <si>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</si>
  <si>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</si>
  <si>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</si>
  <si>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</si>
  <si>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</si>
  <si>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</si>
  <si>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</si>
  <si>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</si>
  <si>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</si>
  <si>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</si>
  <si>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</si>
  <si>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</si>
  <si>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</si>
  <si>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</si>
  <si>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</si>
  <si>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</si>
  <si>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</si>
  <si>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</si>
  <si>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</si>
  <si>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</si>
  <si>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</si>
  <si>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</si>
  <si>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</si>
  <si>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</si>
  <si>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</si>
  <si>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</si>
  <si>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</si>
  <si>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</si>
  <si>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</si>
  <si>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</si>
  <si>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</si>
  <si>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</si>
  <si>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</si>
  <si>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</si>
  <si>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</si>
  <si>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</si>
  <si>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</si>
  <si>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</si>
  <si>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</si>
  <si>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</si>
  <si>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</si>
  <si>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</si>
  <si>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</si>
  <si>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</si>
  <si>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</si>
  <si>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</si>
  <si>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</si>
  <si>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</si>
  <si>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</si>
  <si>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</si>
  <si>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</si>
  <si>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</si>
  <si>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</si>
  <si>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</si>
  <si>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</si>
  <si>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</si>
  <si>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</si>
  <si>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</si>
  <si>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</si>
  <si>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</si>
  <si>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</si>
  <si>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</si>
  <si>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</si>
  <si>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</si>
  <si>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</si>
  <si>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</si>
  <si>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</si>
  <si>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</si>
  <si>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</si>
  <si>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</si>
  <si>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</si>
  <si>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</si>
  <si>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</si>
  <si>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</si>
  <si>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</si>
  <si>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</si>
  <si>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</si>
  <si>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</si>
  <si>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</si>
  <si>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</si>
  <si>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</si>
  <si>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</si>
  <si>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</si>
  <si>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</si>
  <si>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</si>
  <si>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</si>
  <si>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</si>
  <si>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</si>
  <si>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</si>
  <si>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</si>
  <si>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</si>
  <si>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</si>
  <si>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</si>
  <si>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</si>
  <si>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</si>
  <si>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</si>
  <si>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</si>
  <si>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</si>
  <si>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</si>
  <si>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</si>
  <si>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</si>
  <si>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</si>
  <si>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</si>
  <si>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</si>
  <si>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</si>
  <si>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</si>
  <si>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</si>
  <si>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</si>
  <si>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</si>
  <si>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</si>
  <si>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</si>
  <si>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</si>
  <si>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</si>
  <si>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</si>
  <si>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</si>
  <si>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</si>
  <si>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</si>
  <si>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</si>
  <si>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</si>
  <si>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</si>
  <si>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</si>
  <si>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</si>
  <si>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</si>
  <si>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</si>
  <si>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</si>
  <si>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</si>
  <si>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</si>
  <si>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</si>
  <si>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</si>
  <si>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</si>
  <si>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</si>
  <si>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</si>
  <si>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</si>
  <si>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</si>
  <si>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</si>
  <si>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</si>
  <si>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</si>
  <si>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</si>
  <si>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</si>
  <si>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</si>
  <si>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</si>
  <si>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</si>
  <si>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</si>
  <si>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</si>
  <si>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</si>
  <si>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</si>
  <si>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</si>
  <si>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</si>
  <si>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</si>
  <si>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</si>
  <si>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</si>
  <si>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</si>
  <si>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</si>
  <si>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</si>
  <si>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</si>
  <si>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</si>
  <si>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</si>
  <si>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</si>
  <si>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</si>
  <si>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</si>
  <si>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</si>
  <si>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</si>
  <si>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</si>
  <si>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</si>
  <si>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</si>
  <si>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</si>
  <si>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</si>
  <si>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</si>
  <si>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</si>
  <si>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</si>
  <si>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</si>
  <si>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</si>
  <si>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</si>
  <si>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</si>
  <si>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</si>
  <si>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</si>
  <si>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</si>
  <si>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</si>
  <si>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</si>
  <si>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</si>
  <si>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</si>
  <si>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</si>
  <si>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</si>
  <si>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</si>
  <si>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</si>
  <si>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</si>
  <si>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</si>
  <si>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</si>
  <si>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</si>
  <si>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</si>
  <si>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</si>
  <si>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</si>
  <si>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</si>
  <si>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</si>
  <si>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</si>
  <si>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</si>
  <si>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</si>
  <si>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</si>
  <si>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</si>
  <si>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</si>
  <si>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</si>
  <si>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</si>
  <si>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</si>
  <si>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</si>
  <si>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</si>
  <si>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</si>
  <si>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</si>
  <si>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</si>
  <si>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</si>
  <si>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</si>
  <si>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</si>
  <si>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</si>
  <si>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</si>
  <si>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</si>
  <si>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</si>
  <si>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</si>
  <si>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</si>
  <si>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</si>
  <si>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</si>
  <si>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</si>
  <si>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</si>
  <si>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</si>
  <si>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</si>
  <si>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</si>
  <si>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</si>
  <si>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</si>
  <si>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</si>
  <si>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</si>
  <si>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</si>
  <si>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</si>
  <si>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</si>
  <si>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</si>
  <si>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</si>
  <si>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</si>
  <si>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</si>
  <si>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</si>
  <si>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</si>
  <si>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</si>
  <si>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</si>
  <si>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</si>
  <si>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</si>
  <si>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</si>
  <si>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</si>
  <si>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</si>
  <si>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</si>
  <si>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</si>
  <si>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</si>
  <si>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</si>
  <si>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</si>
  <si>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</si>
  <si>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</si>
  <si>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</si>
  <si>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</si>
  <si>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</si>
  <si>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</si>
  <si>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</si>
  <si>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</si>
  <si>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</si>
  <si>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</si>
  <si>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</si>
  <si>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</si>
  <si>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</si>
  <si>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</si>
  <si>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</si>
  <si>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</si>
  <si>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</si>
  <si>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</si>
  <si>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</si>
  <si>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</si>
  <si>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</si>
  <si>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</si>
  <si>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</si>
  <si>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</si>
  <si>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</si>
  <si>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</si>
  <si>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</si>
  <si>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</si>
  <si>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</si>
  <si>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</si>
  <si>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</si>
  <si>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</si>
  <si>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</si>
  <si>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</si>
  <si>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</si>
  <si>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</si>
  <si>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</si>
  <si>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</si>
  <si>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</si>
  <si>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</si>
  <si>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</si>
  <si>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</si>
  <si>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</si>
  <si>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</si>
  <si>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</si>
  <si>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</si>
  <si>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</si>
  <si>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</si>
  <si>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</si>
  <si>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</si>
  <si>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</si>
  <si>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</si>
  <si>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</si>
  <si>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</si>
  <si>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</si>
  <si>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</si>
  <si>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</si>
  <si>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</si>
  <si>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</si>
  <si>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</si>
  <si>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</si>
  <si>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</si>
  <si>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</si>
  <si>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</si>
  <si>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</si>
  <si>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</si>
  <si>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</si>
  <si>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</si>
  <si>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</si>
  <si>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</si>
  <si>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</si>
  <si>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</si>
  <si>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</si>
  <si>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</si>
  <si>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</si>
  <si>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</si>
  <si>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</si>
  <si>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</si>
  <si>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</si>
  <si>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</si>
  <si>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</si>
  <si>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</si>
  <si>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</si>
  <si>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</si>
  <si>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</si>
  <si>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</si>
  <si>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</si>
  <si>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</si>
  <si>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</si>
  <si>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</si>
  <si>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</si>
  <si>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</si>
  <si>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</si>
  <si>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</si>
  <si>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</si>
  <si>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</si>
  <si>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</si>
  <si>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</si>
  <si>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</si>
  <si>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</si>
  <si>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</si>
  <si>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</si>
  <si>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</si>
  <si>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</si>
  <si>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</si>
  <si>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</si>
  <si>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</si>
  <si>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</si>
  <si>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</si>
  <si>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</si>
  <si>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</si>
  <si>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</si>
  <si>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</si>
  <si>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</si>
  <si>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</si>
  <si>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</si>
  <si>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</si>
  <si>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</si>
  <si>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</si>
  <si>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</si>
  <si>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</si>
  <si>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</si>
  <si>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</si>
  <si>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</si>
  <si>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</si>
  <si>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</si>
  <si>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</si>
  <si>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</si>
  <si>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</si>
  <si>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</si>
  <si>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</si>
  <si>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</si>
  <si>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</si>
  <si>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</si>
  <si>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</si>
  <si>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</si>
  <si>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</si>
  <si>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</si>
  <si>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</si>
  <si>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</si>
  <si>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</si>
  <si>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</si>
  <si>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</si>
  <si>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</si>
  <si>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</si>
  <si>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</si>
  <si>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</si>
  <si>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</si>
  <si>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</si>
  <si>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</si>
  <si>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</si>
  <si>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</si>
  <si>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</si>
  <si>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</si>
  <si>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</si>
  <si>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</si>
  <si>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</si>
  <si>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</si>
  <si>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</si>
  <si>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</si>
  <si>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</si>
  <si>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</si>
  <si>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</si>
  <si>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</si>
  <si>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</si>
  <si>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</si>
  <si>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</si>
  <si>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</si>
  <si>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</si>
  <si>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</si>
  <si>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</si>
  <si>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</si>
  <si>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</si>
  <si>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</si>
  <si>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</si>
  <si>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</si>
  <si>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</si>
  <si>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</si>
  <si>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</si>
  <si>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</si>
  <si>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</si>
  <si>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</si>
  <si>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</si>
  <si>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</si>
  <si>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</si>
  <si>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</si>
  <si>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</si>
  <si>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</si>
  <si>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</si>
  <si>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</si>
  <si>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</si>
  <si>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</si>
  <si>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</si>
  <si>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</si>
  <si>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</si>
  <si>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</si>
  <si>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</si>
  <si>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</si>
  <si>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</si>
  <si>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</si>
  <si>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</si>
  <si>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</si>
  <si>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</si>
  <si>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</si>
  <si>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</si>
  <si>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</si>
  <si>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</si>
  <si>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</si>
  <si>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</si>
  <si>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</si>
  <si>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</si>
  <si>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</si>
  <si>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</si>
  <si>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</si>
  <si>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</si>
  <si>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</si>
  <si>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</si>
  <si>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</si>
  <si>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</si>
  <si>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</si>
  <si>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</si>
  <si>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</si>
  <si>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</si>
  <si>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</si>
  <si>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</si>
  <si>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</si>
  <si>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</si>
  <si>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</si>
  <si>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</si>
  <si>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</si>
  <si>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</si>
  <si>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</si>
  <si>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</si>
  <si>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</si>
  <si>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</si>
  <si>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</si>
  <si>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</si>
  <si>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</si>
  <si>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</si>
  <si>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</si>
  <si>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</si>
  <si>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</si>
  <si>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</si>
  <si>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</si>
  <si>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</si>
  <si>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</si>
  <si>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</si>
  <si>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</si>
  <si>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</si>
  <si>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</si>
  <si>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</si>
  <si>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</si>
  <si>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</si>
  <si>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</si>
  <si>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</si>
  <si>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</si>
  <si>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</si>
  <si>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</si>
  <si>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</si>
  <si>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</si>
  <si>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</si>
  <si>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</si>
  <si>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</si>
  <si>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</si>
  <si>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</si>
  <si>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</si>
  <si>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</si>
  <si>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</si>
  <si>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</si>
  <si>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</si>
  <si>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</si>
  <si>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</si>
  <si>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</si>
  <si>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</si>
  <si>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</si>
  <si>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</si>
  <si>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</si>
  <si>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</si>
  <si>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</si>
  <si>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</si>
  <si>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</si>
  <si>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</si>
  <si>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</si>
  <si>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</si>
  <si>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</si>
  <si>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</si>
  <si>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</si>
  <si>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</si>
  <si>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</si>
  <si>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</si>
  <si>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</si>
  <si>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</si>
  <si>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</si>
  <si>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</si>
  <si>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</si>
  <si>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</si>
  <si>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</si>
  <si>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</si>
  <si>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</si>
  <si>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</si>
  <si>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</si>
  <si>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</si>
  <si>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</si>
  <si>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</si>
  <si>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</si>
  <si>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</si>
  <si>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</si>
  <si>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</si>
  <si>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</si>
  <si>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</si>
  <si>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</si>
  <si>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</si>
  <si>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</si>
  <si>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</si>
  <si>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</si>
  <si>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</si>
  <si>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</si>
  <si>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</si>
  <si>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</si>
  <si>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</si>
  <si>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</si>
  <si>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</si>
  <si>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</si>
  <si>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</si>
  <si>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</si>
  <si>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</si>
  <si>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</si>
  <si>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</si>
  <si>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</si>
  <si>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</si>
  <si>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</si>
  <si>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</si>
  <si>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</si>
  <si>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</si>
  <si>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</si>
  <si>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</si>
  <si>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</si>
  <si>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</si>
  <si>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</si>
  <si>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</si>
  <si>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</si>
  <si>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</si>
  <si>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</si>
  <si>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</si>
  <si>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</si>
  <si>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</si>
  <si>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</si>
  <si>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</si>
  <si>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</si>
  <si>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</si>
  <si>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</si>
  <si>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</si>
  <si>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</si>
  <si>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</si>
  <si>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</si>
  <si>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</si>
  <si>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</si>
  <si>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</si>
  <si>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</si>
  <si>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</si>
  <si>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</si>
  <si>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</si>
  <si>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</si>
  <si>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</si>
  <si>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</si>
  <si>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</si>
  <si>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</si>
  <si>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</si>
  <si>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</si>
  <si>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</si>
  <si>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</si>
  <si>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</si>
  <si>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</si>
  <si>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</si>
  <si>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</si>
  <si>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</si>
  <si>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</si>
  <si>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</si>
  <si>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</si>
  <si>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</si>
  <si>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</si>
  <si>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</si>
  <si>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</si>
  <si>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</si>
  <si>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</si>
  <si>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</si>
  <si>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</si>
  <si>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</si>
  <si>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</si>
  <si>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</si>
  <si>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</si>
  <si>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</si>
  <si>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</si>
  <si>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</si>
  <si>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</si>
  <si>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</si>
  <si>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</si>
  <si>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</si>
  <si>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</si>
  <si>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</si>
  <si>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</si>
  <si>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</si>
  <si>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</si>
  <si>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</si>
  <si>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</si>
  <si>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</si>
  <si>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</si>
  <si>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</si>
  <si>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</si>
  <si>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</si>
  <si>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</si>
  <si>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</si>
  <si>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</si>
  <si>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</si>
  <si>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</si>
  <si>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</si>
  <si>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</si>
  <si>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</si>
  <si>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</si>
  <si>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</si>
  <si>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</si>
  <si>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</si>
  <si>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</si>
  <si>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</si>
  <si>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</si>
  <si>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</si>
  <si>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</si>
  <si>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</si>
  <si>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</si>
  <si>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</si>
  <si>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</si>
  <si>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</si>
  <si>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</si>
  <si>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</si>
  <si>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</si>
  <si>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</si>
  <si>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</si>
  <si>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</si>
  <si>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</si>
  <si>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</si>
  <si>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</si>
  <si>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</si>
  <si>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</si>
  <si>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</si>
  <si>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</si>
  <si>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</si>
  <si>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</si>
  <si>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</si>
  <si>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</si>
  <si>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</si>
  <si>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</si>
  <si>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</si>
  <si>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</si>
  <si>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</si>
  <si>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</si>
  <si>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</si>
  <si>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</si>
  <si>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</si>
  <si>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</si>
  <si>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</si>
  <si>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</si>
  <si>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</si>
  <si>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</si>
  <si>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</si>
  <si>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</si>
  <si>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</si>
  <si>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</si>
  <si>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</si>
  <si>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</si>
  <si>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</si>
  <si>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</si>
  <si>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</si>
  <si>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</si>
  <si>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</si>
  <si>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</si>
  <si>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</si>
  <si>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</si>
  <si>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</si>
  <si>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</si>
  <si>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</si>
  <si>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</si>
  <si>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</si>
  <si>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</si>
  <si>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</si>
  <si>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</si>
  <si>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</si>
  <si>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</si>
  <si>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</si>
  <si>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</si>
  <si>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</si>
  <si>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</si>
  <si>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</si>
  <si>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</si>
  <si>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</si>
  <si>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</si>
  <si>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</si>
  <si>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</si>
  <si>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</si>
  <si>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</si>
  <si>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</si>
  <si>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</si>
  <si>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</si>
  <si>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</si>
  <si>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</si>
  <si>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</si>
  <si>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</si>
  <si>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</si>
  <si>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</si>
  <si>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</si>
  <si>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</si>
  <si>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</si>
  <si>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</si>
  <si>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</si>
  <si>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</si>
  <si>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</si>
  <si>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</si>
  <si>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</si>
  <si>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</si>
  <si>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</si>
  <si>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</si>
  <si>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</si>
  <si>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</si>
  <si>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</si>
  <si>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</si>
  <si>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</si>
  <si>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</si>
  <si>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</si>
  <si>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</si>
  <si>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</si>
  <si>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</si>
  <si>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</si>
  <si>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</si>
  <si>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</si>
  <si>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</si>
  <si>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</si>
  <si>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</si>
  <si>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</si>
  <si>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</si>
  <si>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</si>
  <si>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</si>
  <si>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</si>
  <si>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</si>
  <si>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</si>
  <si>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</si>
  <si>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</si>
  <si>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</si>
  <si>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</si>
  <si>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</si>
  <si>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</si>
  <si>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</si>
  <si>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</si>
  <si>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</si>
  <si>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</si>
  <si>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</si>
  <si>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</si>
  <si>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</si>
  <si>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</si>
  <si>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</si>
  <si>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</si>
  <si>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</si>
  <si>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</si>
  <si>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</si>
  <si>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</si>
  <si>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</si>
  <si>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</si>
  <si>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</si>
  <si>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</si>
  <si>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</si>
  <si>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</si>
  <si>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</si>
  <si>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</si>
  <si>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</si>
  <si>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</si>
  <si>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</si>
  <si>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</si>
  <si>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</si>
  <si>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</si>
  <si>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</si>
  <si>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</si>
  <si>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</si>
  <si>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</si>
  <si>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</si>
  <si>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</si>
  <si>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</si>
  <si>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</si>
  <si>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</si>
  <si>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</si>
  <si>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</si>
  <si>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</si>
  <si>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</si>
  <si>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</si>
  <si>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</si>
  <si>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</si>
  <si>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</si>
  <si>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</si>
  <si>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</si>
  <si>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</si>
  <si>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</si>
  <si>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</si>
  <si>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</si>
  <si>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</si>
  <si>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</si>
  <si>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</si>
  <si>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</si>
  <si>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</si>
  <si>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</si>
  <si>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</si>
  <si>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</si>
  <si>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</si>
  <si>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</si>
  <si>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</si>
  <si>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</si>
  <si>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</si>
  <si>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</si>
  <si>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</si>
  <si>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</si>
  <si>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</si>
  <si>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</si>
  <si>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</si>
  <si>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</si>
  <si>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</si>
  <si>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</si>
  <si>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</si>
  <si>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</si>
  <si>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</si>
  <si>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</si>
  <si>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</si>
  <si>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</si>
  <si>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</si>
  <si>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</si>
  <si>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</si>
  <si>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</si>
  <si>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</si>
  <si>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</si>
  <si>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</si>
  <si>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</si>
  <si>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</si>
  <si>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</si>
  <si>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</si>
  <si>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</si>
  <si>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</si>
  <si>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</si>
  <si>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</si>
  <si>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</si>
  <si>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</si>
  <si>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</si>
  <si>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</si>
  <si>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</si>
  <si>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</si>
  <si>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</si>
  <si>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</si>
  <si>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</si>
  <si>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</si>
  <si>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</si>
  <si>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</si>
  <si>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</si>
  <si>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</si>
  <si>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</si>
  <si>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</si>
  <si>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</si>
  <si>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</si>
  <si>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</si>
  <si>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</si>
  <si>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</si>
  <si>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</si>
  <si>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</si>
  <si>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</si>
  <si>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</si>
  <si>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</si>
  <si>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</si>
  <si>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</si>
  <si>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</si>
  <si>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</si>
  <si>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</si>
  <si>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</si>
  <si>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</si>
  <si>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</si>
  <si>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</si>
  <si>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</si>
  <si>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</si>
  <si>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</si>
  <si>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</si>
  <si>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</si>
  <si>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</si>
  <si>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</si>
  <si>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</si>
  <si>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</si>
  <si>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</si>
  <si>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</si>
  <si>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</si>
  <si>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</si>
  <si>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</si>
  <si>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</si>
  <si>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</si>
  <si>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</si>
  <si>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</si>
  <si>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</si>
  <si>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</si>
  <si>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</si>
  <si>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</si>
  <si>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</si>
  <si>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</si>
  <si>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</si>
  <si>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</si>
  <si>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</si>
  <si>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</si>
  <si>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</si>
  <si>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</si>
  <si>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</si>
  <si>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</si>
  <si>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</si>
  <si>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</si>
  <si>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</si>
  <si>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</si>
  <si>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</si>
  <si>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</si>
  <si>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</si>
  <si>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</si>
  <si>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</si>
  <si>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</si>
  <si>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</si>
  <si>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</si>
  <si>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</si>
  <si>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</si>
  <si>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</si>
  <si>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</si>
  <si>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</si>
  <si>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</si>
  <si>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</si>
  <si>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</si>
  <si>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</si>
  <si>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</si>
  <si>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</si>
  <si>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</si>
  <si>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</si>
  <si>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</si>
  <si>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</si>
  <si>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</si>
  <si>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</si>
  <si>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</si>
  <si>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</si>
  <si>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</si>
  <si>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</si>
  <si>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</si>
  <si>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</si>
  <si>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</si>
  <si>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</si>
  <si>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</si>
  <si>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</si>
  <si>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</si>
  <si>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</si>
  <si>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</si>
  <si>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</si>
  <si>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</si>
  <si>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</si>
  <si>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</si>
  <si>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</si>
  <si>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</si>
  <si>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</si>
  <si>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</si>
  <si>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</si>
  <si>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</si>
  <si>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</si>
  <si>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</si>
  <si>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</si>
  <si>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</si>
  <si>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</si>
  <si>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</si>
  <si>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</si>
  <si>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</si>
  <si>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</si>
  <si>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</si>
  <si>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</si>
  <si>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</si>
  <si>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</si>
  <si>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</si>
  <si>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</si>
  <si>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</si>
  <si>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</si>
  <si>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</si>
  <si>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</si>
  <si>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</si>
  <si>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</si>
  <si>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</si>
  <si>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</si>
  <si>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</si>
  <si>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</si>
  <si>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</si>
  <si>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</si>
  <si>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</si>
  <si>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</si>
  <si>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</si>
  <si>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</si>
  <si>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</si>
  <si>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</si>
  <si>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</si>
  <si>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</si>
  <si>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</si>
  <si>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</si>
  <si>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</si>
  <si>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</si>
  <si>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</si>
  <si>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</si>
  <si>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</si>
  <si>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</si>
  <si>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</si>
  <si>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</si>
  <si>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</si>
  <si>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</si>
  <si>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</si>
  <si>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</si>
  <si>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</si>
  <si>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</si>
  <si>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</si>
  <si>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</si>
  <si>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</si>
  <si>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</si>
  <si>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</si>
  <si>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</si>
  <si>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</si>
  <si>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</si>
  <si>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</si>
  <si>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</si>
  <si>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</si>
  <si>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</si>
  <si>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</si>
  <si>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</si>
  <si>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</si>
  <si>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</si>
  <si>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</si>
  <si>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</si>
  <si>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</si>
  <si>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</si>
  <si>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</si>
  <si>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</si>
  <si>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</si>
  <si>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</si>
  <si>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</si>
  <si>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</si>
  <si>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</si>
  <si>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</si>
  <si>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</si>
  <si>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</si>
  <si>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</si>
  <si>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</si>
  <si>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</si>
  <si>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</si>
  <si>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</si>
  <si>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</si>
  <si>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</si>
  <si>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</si>
  <si>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</si>
  <si>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</si>
  <si>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</si>
  <si>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</si>
  <si>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</si>
  <si>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</si>
  <si>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</si>
  <si>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</si>
  <si>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</si>
  <si>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</si>
  <si>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</si>
  <si>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</si>
  <si>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</si>
  <si>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</si>
  <si>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</si>
  <si>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</si>
  <si>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</si>
  <si>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</si>
  <si>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</si>
  <si>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</si>
  <si>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</si>
  <si>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</si>
  <si>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</si>
  <si>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</si>
  <si>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</si>
  <si>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</si>
  <si>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</si>
  <si>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</si>
  <si>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</si>
  <si>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</si>
  <si>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</si>
  <si>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</si>
  <si>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</si>
  <si>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</si>
  <si>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</si>
  <si>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</si>
  <si>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</si>
  <si>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</si>
  <si>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</si>
  <si>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</si>
  <si>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</si>
  <si>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</si>
  <si>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</si>
  <si>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</si>
  <si>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</si>
  <si>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</si>
  <si>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</si>
  <si>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</si>
  <si>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</si>
  <si>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</si>
  <si>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</si>
  <si>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</si>
  <si>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</si>
  <si>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</si>
  <si>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</si>
  <si>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</si>
  <si>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</si>
  <si>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</si>
  <si>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</si>
  <si>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</si>
  <si>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</si>
  <si>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</si>
  <si>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</si>
  <si>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</si>
  <si>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</si>
  <si>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</si>
  <si>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</si>
  <si>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</si>
  <si>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</si>
  <si>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</si>
  <si>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</si>
  <si>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</si>
  <si>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</si>
  <si>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</si>
  <si>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</si>
  <si>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</si>
  <si>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</si>
  <si>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</si>
  <si>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</si>
  <si>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</si>
  <si>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</si>
  <si>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</si>
  <si>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</si>
  <si>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</si>
  <si>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</si>
  <si>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</si>
  <si>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</si>
  <si>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</si>
  <si>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</si>
  <si>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</si>
  <si>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</si>
  <si>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</si>
  <si>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</si>
  <si>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</si>
  <si>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</si>
  <si>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</si>
  <si>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</si>
  <si>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</si>
  <si>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</si>
  <si>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</si>
  <si>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</si>
  <si>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</si>
  <si>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</si>
  <si>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</si>
  <si>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</si>
  <si>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</si>
  <si>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</si>
  <si>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</si>
  <si>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</si>
  <si>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</si>
  <si>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</si>
  <si>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</si>
  <si>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</si>
  <si>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</si>
  <si>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</si>
  <si>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</si>
  <si>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</si>
  <si>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</si>
  <si>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</si>
  <si>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</si>
  <si>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</si>
  <si>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</si>
  <si>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</si>
  <si>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</si>
  <si>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</si>
  <si>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</si>
  <si>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</si>
  <si>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</si>
  <si>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</si>
  <si>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</si>
  <si>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</si>
  <si>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</si>
  <si>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</si>
  <si>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</si>
  <si>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</si>
  <si>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</si>
  <si>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</si>
  <si>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</si>
  <si>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</si>
  <si>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</si>
  <si>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</si>
  <si>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</si>
  <si>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</si>
  <si>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</si>
  <si>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</si>
  <si>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</si>
  <si>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</si>
  <si>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</si>
  <si>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</si>
  <si>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</si>
  <si>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</si>
  <si>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</si>
  <si>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</si>
  <si>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</si>
  <si>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</si>
  <si>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</si>
  <si>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</si>
  <si>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</si>
  <si>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</si>
  <si>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</si>
  <si>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</si>
  <si>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</si>
  <si>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</si>
  <si>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</si>
  <si>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</si>
  <si>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</si>
  <si>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</si>
  <si>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</si>
  <si>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</si>
  <si>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</si>
  <si>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</si>
  <si>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</si>
  <si>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</si>
  <si>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</si>
  <si>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</si>
  <si>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</si>
  <si>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</si>
  <si>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</si>
  <si>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</si>
  <si>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</si>
  <si>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</si>
  <si>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</si>
  <si>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</si>
  <si>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</si>
  <si>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</si>
  <si>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</si>
  <si>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</si>
  <si>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</si>
  <si>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</si>
  <si>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</si>
  <si>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</si>
  <si>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</si>
  <si>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</si>
  <si>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</si>
  <si>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</si>
  <si>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</si>
  <si>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</si>
  <si>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</si>
  <si>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</si>
  <si>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</si>
  <si>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</si>
  <si>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</si>
  <si>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</si>
  <si>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</si>
  <si>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</si>
  <si>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</si>
  <si>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</si>
  <si>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</si>
  <si>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</si>
  <si>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</si>
  <si>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</si>
  <si>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</si>
  <si>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</si>
  <si>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</si>
  <si>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</si>
  <si>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</si>
  <si>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</si>
  <si>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</si>
  <si>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</si>
  <si>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</si>
  <si>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</si>
  <si>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</si>
  <si>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</si>
  <si>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</si>
  <si>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</si>
  <si>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</si>
  <si>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</si>
  <si>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</si>
  <si>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</si>
  <si>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</si>
  <si>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</si>
  <si>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</si>
  <si>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</si>
  <si>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</si>
  <si>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</si>
  <si>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</si>
  <si>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</si>
  <si>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</si>
  <si>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</si>
  <si>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</si>
  <si>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</si>
  <si>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</si>
  <si>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</si>
  <si>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</si>
  <si>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</si>
  <si>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</si>
  <si>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</si>
  <si>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</si>
  <si>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</si>
  <si>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</si>
  <si>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</si>
  <si>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</si>
  <si>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</si>
  <si>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</si>
  <si>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</si>
  <si>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</si>
  <si>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</si>
  <si>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</si>
  <si>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</si>
  <si>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</si>
  <si>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</si>
  <si>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</si>
  <si>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</si>
  <si>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</si>
  <si>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</si>
  <si>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</si>
  <si>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</si>
  <si>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</si>
  <si>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</si>
  <si>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</si>
  <si>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</si>
  <si>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</si>
  <si>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</si>
  <si>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</si>
  <si>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</si>
  <si>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</si>
  <si>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</si>
  <si>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</si>
  <si>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</si>
  <si>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</si>
  <si>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</si>
  <si>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</si>
  <si>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</si>
  <si>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</si>
  <si>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</si>
  <si>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</si>
  <si>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</si>
  <si>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</si>
  <si>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</si>
  <si>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</si>
  <si>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</si>
  <si>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</si>
  <si>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</si>
  <si>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</si>
  <si>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</si>
  <si>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</si>
  <si>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</si>
  <si>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</si>
  <si>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</si>
  <si>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</si>
  <si>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</si>
  <si>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</si>
  <si>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</si>
  <si>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</si>
  <si>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</si>
  <si>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</si>
  <si>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</si>
  <si>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</si>
  <si>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</si>
  <si>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</si>
  <si>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</si>
  <si>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</si>
  <si>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</si>
  <si>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</si>
  <si>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</si>
  <si>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</si>
  <si>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</si>
  <si>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</si>
  <si>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</si>
  <si>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</si>
  <si>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</si>
  <si>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</si>
  <si>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</si>
  <si>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</si>
  <si>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</si>
  <si>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</si>
  <si>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</si>
  <si>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</si>
  <si>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</si>
  <si>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</si>
  <si>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</si>
  <si>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</si>
  <si>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</si>
  <si>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</si>
  <si>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</si>
  <si>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</si>
  <si>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</si>
  <si>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</si>
  <si>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</si>
  <si>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</si>
  <si>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</si>
  <si>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</si>
  <si>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</si>
  <si>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</si>
  <si>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</si>
  <si>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</si>
  <si>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</si>
  <si>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</si>
  <si>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</si>
  <si>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</si>
  <si>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</si>
  <si>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</si>
  <si>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</si>
  <si>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</si>
  <si>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</si>
  <si>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</si>
  <si>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</si>
  <si>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</si>
  <si>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</si>
  <si>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</si>
  <si>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</si>
  <si>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</si>
  <si>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</si>
  <si>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</si>
  <si>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</si>
  <si>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</si>
  <si>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</si>
  <si>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</si>
  <si>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</si>
  <si>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</si>
  <si>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</si>
  <si>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</si>
  <si>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</si>
  <si>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</si>
  <si>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</si>
  <si>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</si>
  <si>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</si>
  <si>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</si>
  <si>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</si>
  <si>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</si>
  <si>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</si>
  <si>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</si>
  <si>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</si>
  <si>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</si>
  <si>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</si>
  <si>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</si>
  <si>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</si>
  <si>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</si>
  <si>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</si>
  <si>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</si>
  <si>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</si>
  <si>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</si>
  <si>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</si>
  <si>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</si>
  <si>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</si>
  <si>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</si>
  <si>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</si>
  <si>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</si>
  <si>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</si>
  <si>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</si>
  <si>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</si>
  <si>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</si>
  <si>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</si>
  <si>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</si>
  <si>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</si>
  <si>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</si>
  <si>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</si>
  <si>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</si>
  <si>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</si>
  <si>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</si>
  <si>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</si>
  <si>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</si>
  <si>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</si>
  <si>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</si>
  <si>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</si>
  <si>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</si>
  <si>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</si>
  <si>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</si>
  <si>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</si>
  <si>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</si>
  <si>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</si>
  <si>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</si>
  <si>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</si>
  <si>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</si>
  <si>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</si>
  <si>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</si>
  <si>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</si>
  <si>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</si>
  <si>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</si>
  <si>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</si>
  <si>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</si>
  <si>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</si>
  <si>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</si>
  <si>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</si>
  <si>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</si>
  <si>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</si>
  <si>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</si>
  <si>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</si>
  <si>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</si>
  <si>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</si>
  <si>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</si>
  <si>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</si>
  <si>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</si>
  <si>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</si>
  <si>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</si>
  <si>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</si>
  <si>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</si>
  <si>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</si>
  <si>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</si>
  <si>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</si>
  <si>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</si>
  <si>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</si>
  <si>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</si>
  <si>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</si>
  <si>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</si>
  <si>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</si>
  <si>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</si>
  <si>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</si>
  <si>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</si>
  <si>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</si>
  <si>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</si>
  <si>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</si>
  <si>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</si>
  <si>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</si>
  <si>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</si>
  <si>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</si>
  <si>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</si>
  <si>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</si>
  <si>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</si>
  <si>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</si>
  <si>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</si>
  <si>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</si>
  <si>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</si>
  <si>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</si>
  <si>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</si>
  <si>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</si>
  <si>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</si>
  <si>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</si>
  <si>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</si>
  <si>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</si>
  <si>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</si>
  <si>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</si>
  <si>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</si>
  <si>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</si>
  <si>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</si>
  <si>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</si>
  <si>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</si>
  <si>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</si>
  <si>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</si>
  <si>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</si>
  <si>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</si>
  <si>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</si>
  <si>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</si>
  <si>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</si>
  <si>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</si>
  <si>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</si>
  <si>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</si>
  <si>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</si>
  <si>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</si>
  <si>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</si>
  <si>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</si>
  <si>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</si>
  <si>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</si>
  <si>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</si>
  <si>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</si>
  <si>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</si>
  <si>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</si>
  <si>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</si>
  <si>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</si>
  <si>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</si>
  <si>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</si>
  <si>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</si>
  <si>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</si>
  <si>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</si>
  <si>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</si>
  <si>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</si>
  <si>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</si>
  <si>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</si>
  <si>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</si>
  <si>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</si>
  <si>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</si>
  <si>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</si>
  <si>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</si>
  <si>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</si>
  <si>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</si>
  <si>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</si>
  <si>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</si>
  <si>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</si>
  <si>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</si>
  <si>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</si>
  <si>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</si>
  <si>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</si>
  <si>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</si>
  <si>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</si>
  <si>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</si>
  <si>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</si>
  <si>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</si>
  <si>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</si>
  <si>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</si>
  <si>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</si>
  <si>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</si>
  <si>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</si>
  <si>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</si>
  <si>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</si>
  <si>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</si>
  <si>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</si>
  <si>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</si>
  <si>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</si>
  <si>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</si>
  <si>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</si>
  <si>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</si>
  <si>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</si>
  <si>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</si>
  <si>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</si>
  <si>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</si>
  <si>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</si>
  <si>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</si>
  <si>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</si>
  <si>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</si>
  <si>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</si>
  <si>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</si>
  <si>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</si>
  <si>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</si>
  <si>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</si>
  <si>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</si>
  <si>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</si>
  <si>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</si>
  <si>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</si>
  <si>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</si>
  <si>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</si>
  <si>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</si>
  <si>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</si>
  <si>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</si>
  <si>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</si>
  <si>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</si>
  <si>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</si>
  <si>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</si>
  <si>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</si>
  <si>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</si>
  <si>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</si>
  <si>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</si>
  <si>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</si>
  <si>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</si>
  <si>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</si>
  <si>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</si>
  <si>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</si>
  <si>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</si>
  <si>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</si>
  <si>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</si>
  <si>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</si>
  <si>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</si>
  <si>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</si>
  <si>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</si>
  <si>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</si>
  <si>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</si>
  <si>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</si>
  <si>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</si>
  <si>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</si>
  <si>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</si>
  <si>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</si>
  <si>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</si>
  <si>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</si>
  <si>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</si>
  <si>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</si>
  <si>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</si>
  <si>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</si>
  <si>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</si>
  <si>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</si>
  <si>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</si>
  <si>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</si>
  <si>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</si>
  <si>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</si>
  <si>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</si>
  <si>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</si>
  <si>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</si>
  <si>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</si>
  <si>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</si>
  <si>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</si>
  <si>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</si>
  <si>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</si>
  <si>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</si>
  <si>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</si>
  <si>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</si>
  <si>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</si>
  <si>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</si>
  <si>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</si>
  <si>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</si>
  <si>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</si>
  <si>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</si>
  <si>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</si>
  <si>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</si>
  <si>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</si>
  <si>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</si>
  <si>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</si>
  <si>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</si>
  <si>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</si>
  <si>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</si>
  <si>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</si>
  <si>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</si>
  <si>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</si>
  <si>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</si>
  <si>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</si>
  <si>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</si>
  <si>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</si>
  <si>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</si>
  <si>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</si>
  <si>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</si>
  <si>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</si>
  <si>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</si>
  <si>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</si>
  <si>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</si>
  <si>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</si>
  <si>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</si>
  <si>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</si>
  <si>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</si>
  <si>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</si>
  <si>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</si>
  <si>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</si>
  <si>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</si>
  <si>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</si>
  <si>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</si>
  <si>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</si>
  <si>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</si>
  <si>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</si>
  <si>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</si>
  <si>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</si>
  <si>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</si>
  <si>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</si>
  <si>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</si>
  <si>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</si>
  <si>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</si>
  <si>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</si>
  <si>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</si>
  <si>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</si>
  <si>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</si>
  <si>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</si>
  <si>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</si>
  <si>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</si>
  <si>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</si>
  <si>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</si>
  <si>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</si>
  <si>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</si>
  <si>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</si>
  <si>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</si>
  <si>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</si>
  <si>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</si>
  <si>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</si>
  <si>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</si>
  <si>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</si>
  <si>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</si>
  <si>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</si>
  <si>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</si>
  <si>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</si>
  <si>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</si>
  <si>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</si>
  <si>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</si>
  <si>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</si>
  <si>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</si>
  <si>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</si>
  <si>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</si>
  <si>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</si>
  <si>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</si>
  <si>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</si>
  <si>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</si>
  <si>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</si>
  <si>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</si>
  <si>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</si>
  <si>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</si>
  <si>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</si>
  <si>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</si>
  <si>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</si>
  <si>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</si>
  <si>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</si>
  <si>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</si>
  <si>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</si>
  <si>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</si>
  <si>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</si>
  <si>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</si>
  <si>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</si>
  <si>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</si>
  <si>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</si>
  <si>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</si>
  <si>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</si>
  <si>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</si>
  <si>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</si>
  <si>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</si>
  <si>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</si>
  <si>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</si>
  <si>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</si>
  <si>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</si>
  <si>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</si>
  <si>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</si>
  <si>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</si>
  <si>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</si>
  <si>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</si>
  <si>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</si>
  <si>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</si>
  <si>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</si>
  <si>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</si>
  <si>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</si>
  <si>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</si>
  <si>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</si>
  <si>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</si>
  <si>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</si>
  <si>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</si>
  <si>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</si>
  <si>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</si>
  <si>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</si>
  <si>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</si>
  <si>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</si>
  <si>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</si>
  <si>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</si>
  <si>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</si>
  <si>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</si>
  <si>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</si>
  <si>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</si>
  <si>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</si>
  <si>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</si>
  <si>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</si>
  <si>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</si>
  <si>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</si>
  <si>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</si>
  <si>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</si>
  <si>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</si>
  <si>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</si>
  <si>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</si>
  <si>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</si>
  <si>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</si>
  <si>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</si>
  <si>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</si>
  <si>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</si>
  <si>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</si>
  <si>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</si>
  <si>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</si>
  <si>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</si>
  <si>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</si>
  <si>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</si>
  <si>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</si>
  <si>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</si>
  <si>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</si>
  <si>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</si>
  <si>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</si>
  <si>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</si>
  <si>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</si>
  <si>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</si>
  <si>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</si>
  <si>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</si>
  <si>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</si>
  <si>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</si>
  <si>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</si>
  <si>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</si>
  <si>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</si>
  <si>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</si>
  <si>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</si>
  <si>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</si>
  <si>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</si>
  <si>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</si>
  <si>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</si>
  <si>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</si>
  <si>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</si>
  <si>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</si>
  <si>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</si>
  <si>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</si>
  <si>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</si>
  <si>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</si>
  <si>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</si>
  <si>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</si>
  <si>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</si>
  <si>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</si>
  <si>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</si>
  <si>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</si>
  <si>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</si>
  <si>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</si>
  <si>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</si>
  <si>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</si>
  <si>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</si>
  <si>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</si>
  <si>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</si>
  <si>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</si>
  <si>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</si>
  <si>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</si>
  <si>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</si>
  <si>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</si>
  <si>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</si>
  <si>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</si>
  <si>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</si>
  <si>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</si>
  <si>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</si>
  <si>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</si>
  <si>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</si>
  <si>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</si>
  <si>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</si>
  <si>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</si>
  <si>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</si>
  <si>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</si>
  <si>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</si>
  <si>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</si>
  <si>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</si>
  <si>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</si>
  <si>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</si>
  <si>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</si>
  <si>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</si>
  <si>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</si>
  <si>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</si>
  <si>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</si>
  <si>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</si>
  <si>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</si>
  <si>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</si>
  <si>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</si>
  <si>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</si>
  <si>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</si>
  <si>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</si>
  <si>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</si>
  <si>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</si>
  <si>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</si>
  <si>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</si>
  <si>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</si>
  <si>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</si>
  <si>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</si>
  <si>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</si>
  <si>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</si>
  <si>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</si>
  <si>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</si>
  <si>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</si>
  <si>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</si>
  <si>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</si>
  <si>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</si>
  <si>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</si>
  <si>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</si>
  <si>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</si>
  <si>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</si>
  <si>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</si>
  <si>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</si>
  <si>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</si>
  <si>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</si>
  <si>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</si>
  <si>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</si>
  <si>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</si>
  <si>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</si>
  <si>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</si>
  <si>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</si>
  <si>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</si>
  <si>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</si>
  <si>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</si>
  <si>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</si>
  <si>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</si>
  <si>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</si>
  <si>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</si>
  <si>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</si>
  <si>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</si>
  <si>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</si>
  <si>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</si>
  <si>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</si>
  <si>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</si>
  <si>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</si>
  <si>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</si>
  <si>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</si>
  <si>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</si>
  <si>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</si>
  <si>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</si>
  <si>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</si>
  <si>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</si>
  <si>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</si>
  <si>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</si>
  <si>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</si>
  <si>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</si>
  <si>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</si>
  <si>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</si>
  <si>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</si>
  <si>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</si>
  <si>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</si>
  <si>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</si>
  <si>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</si>
  <si>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</si>
  <si>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</si>
  <si>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</si>
  <si>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</si>
  <si>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</si>
  <si>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</si>
  <si>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</si>
  <si>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</si>
  <si>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</si>
  <si>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</si>
  <si>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</si>
  <si>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</si>
  <si>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</si>
  <si>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</si>
  <si>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</si>
  <si>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</si>
  <si>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</si>
  <si>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</si>
  <si>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</si>
  <si>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</si>
  <si>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</si>
  <si>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</si>
  <si>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</si>
  <si>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</si>
  <si>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</si>
  <si>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</si>
  <si>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</si>
  <si>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</si>
  <si>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</si>
  <si>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</si>
  <si>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</si>
  <si>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</si>
  <si>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</si>
  <si>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</si>
  <si>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</si>
  <si>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</si>
  <si>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</si>
  <si>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</si>
  <si>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</si>
  <si>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</si>
  <si>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</si>
  <si>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</si>
  <si>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</si>
  <si>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</si>
  <si>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</si>
  <si>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</si>
  <si>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</si>
  <si>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</si>
  <si>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</si>
  <si>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</si>
  <si>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</si>
  <si>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</si>
  <si>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</si>
  <si>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</si>
  <si>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</si>
  <si>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</si>
  <si>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</si>
  <si>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</si>
  <si>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</si>
  <si>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</si>
  <si>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</si>
  <si>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</si>
  <si>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</si>
  <si>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</si>
  <si>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</si>
  <si>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</si>
  <si>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</si>
  <si>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</si>
  <si>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</si>
  <si>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</si>
  <si>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</si>
  <si>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</si>
  <si>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</si>
  <si>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</si>
  <si>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</si>
  <si>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</si>
  <si>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</si>
  <si>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</si>
  <si>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</si>
  <si>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</si>
  <si>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</si>
  <si>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</si>
  <si>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</si>
  <si>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</si>
  <si>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</si>
  <si>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</si>
  <si>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</si>
  <si>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</si>
  <si>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</si>
  <si>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</si>
  <si>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</si>
  <si>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</si>
  <si>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</si>
  <si>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</si>
  <si>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</si>
  <si>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</si>
  <si>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</si>
  <si>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</si>
  <si>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</si>
  <si>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</si>
  <si>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</si>
  <si>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</si>
  <si>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</si>
  <si>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</si>
  <si>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</si>
  <si>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</si>
  <si>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</si>
  <si>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</si>
  <si>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</si>
  <si>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</si>
  <si>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</si>
  <si>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</si>
  <si>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</si>
  <si>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</si>
  <si>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</si>
  <si>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</si>
  <si>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</si>
  <si>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</si>
  <si>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</si>
  <si>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</si>
  <si>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</si>
  <si>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</si>
  <si>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</si>
  <si>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</si>
  <si>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</si>
  <si>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</si>
  <si>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</si>
  <si>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</si>
  <si>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</si>
  <si>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</si>
  <si>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</si>
  <si>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</si>
  <si>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</si>
  <si>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</si>
  <si>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</si>
  <si>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</si>
  <si>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</si>
  <si>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</si>
  <si>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</si>
  <si>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</si>
  <si>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</si>
  <si>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</si>
  <si>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</si>
  <si>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</si>
  <si>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</si>
  <si>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</si>
  <si>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</si>
  <si>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</si>
  <si>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</si>
  <si>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</si>
  <si>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</si>
  <si>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</si>
  <si>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</si>
  <si>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</si>
  <si>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</si>
  <si>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</si>
  <si>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</si>
  <si>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</si>
  <si>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</si>
  <si>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</si>
  <si>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</si>
  <si>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</si>
  <si>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</si>
  <si>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</si>
  <si>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</si>
  <si>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</si>
  <si>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</si>
  <si>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</si>
  <si>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</si>
  <si>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</si>
  <si>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</si>
  <si>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</si>
  <si>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</si>
  <si>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</si>
  <si>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</si>
  <si>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</si>
  <si>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</si>
  <si>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</si>
  <si>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</si>
  <si>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</si>
  <si>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</si>
  <si>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</si>
  <si>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</si>
  <si>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</si>
  <si>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</si>
  <si>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</si>
  <si>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</si>
  <si>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</si>
  <si>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</si>
  <si>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</si>
  <si>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</si>
  <si>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</si>
  <si>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</si>
  <si>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</si>
  <si>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</si>
  <si>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</si>
  <si>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</si>
  <si>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</si>
  <si>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</si>
  <si>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</si>
  <si>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</si>
  <si>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</si>
  <si>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</si>
  <si>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</si>
  <si>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</si>
  <si>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</si>
  <si>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</si>
  <si>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</si>
  <si>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</si>
  <si>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</si>
  <si>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</si>
  <si>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</si>
  <si>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</si>
  <si>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</si>
  <si>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</si>
  <si>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</si>
  <si>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</si>
  <si>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</si>
  <si>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</si>
  <si>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</si>
  <si>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</si>
  <si>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</si>
  <si>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</si>
  <si>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</si>
  <si>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</si>
  <si>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</si>
  <si>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</si>
  <si>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</si>
  <si>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</si>
  <si>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</si>
  <si>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</si>
  <si>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</si>
  <si>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</si>
  <si>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</si>
  <si>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</si>
  <si>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</si>
  <si>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</si>
  <si>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</si>
  <si>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</si>
  <si>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</si>
  <si>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</si>
  <si>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</si>
  <si>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</si>
  <si>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</si>
  <si>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</si>
  <si>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</si>
  <si>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</si>
  <si>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</si>
  <si>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</si>
  <si>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</si>
  <si>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</si>
  <si>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</si>
  <si>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</si>
  <si>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</si>
  <si>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</si>
  <si>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</si>
  <si>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</si>
  <si>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</si>
  <si>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</si>
  <si>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</si>
  <si>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</si>
  <si>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</si>
  <si>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</si>
  <si>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</si>
  <si>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</si>
  <si>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</si>
  <si>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</si>
  <si>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</si>
  <si>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</si>
  <si>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</si>
  <si>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</si>
  <si>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</si>
  <si>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</si>
  <si>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</si>
  <si>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</si>
  <si>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</si>
  <si>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</si>
  <si>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</si>
  <si>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</si>
  <si>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</si>
  <si>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</si>
  <si>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</si>
  <si>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</si>
  <si>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</si>
  <si>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</si>
  <si>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</si>
  <si>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</si>
  <si>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</si>
  <si>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</si>
  <si>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</si>
  <si>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</si>
  <si>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</si>
  <si>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</si>
  <si>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</si>
  <si>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</si>
  <si>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</si>
  <si>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</si>
  <si>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</si>
  <si>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</si>
  <si>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</si>
  <si>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</si>
  <si>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</si>
  <si>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</si>
  <si>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</si>
  <si>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</si>
  <si>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</si>
  <si>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</si>
  <si>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</si>
  <si>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</si>
  <si>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</si>
  <si>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</si>
  <si>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</si>
  <si>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</si>
  <si>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</si>
  <si>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</si>
  <si>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</si>
  <si>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</si>
  <si>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</si>
  <si>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</si>
  <si>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</si>
  <si>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</si>
  <si>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</si>
  <si>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</si>
  <si>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</si>
  <si>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</si>
  <si>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</si>
  <si>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</si>
  <si>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</si>
  <si>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</si>
  <si>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</si>
  <si>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</si>
  <si>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</si>
  <si>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</si>
  <si>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</si>
  <si>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</si>
  <si>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</si>
  <si>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</si>
  <si>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</si>
  <si>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</si>
  <si>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</si>
  <si>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</si>
  <si>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</si>
  <si>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</si>
  <si>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</si>
  <si>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</si>
  <si>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</si>
  <si>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</si>
  <si>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</si>
  <si>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</si>
  <si>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</si>
  <si>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</si>
  <si>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</si>
  <si>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</si>
  <si>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</si>
  <si>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</si>
  <si>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</si>
  <si>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</si>
  <si>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</si>
  <si>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</si>
  <si>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</si>
  <si>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</si>
  <si>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</si>
  <si>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</si>
  <si>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</si>
  <si>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</si>
  <si>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</si>
  <si>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</si>
  <si>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</si>
  <si>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</si>
  <si>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</si>
  <si>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</si>
  <si>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</si>
  <si>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</si>
  <si>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</si>
  <si>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</si>
  <si>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</si>
  <si>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</si>
  <si>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</si>
  <si>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</si>
  <si>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</si>
  <si>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</si>
  <si>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</si>
  <si>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</si>
  <si>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</si>
  <si>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</si>
  <si>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</si>
  <si>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</si>
  <si>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</si>
  <si>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</si>
  <si>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</si>
  <si>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</si>
  <si>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</si>
  <si>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</si>
  <si>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</si>
  <si>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</si>
  <si>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</si>
  <si>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</si>
  <si>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</si>
  <si>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</si>
  <si>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</si>
  <si>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</si>
  <si>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</si>
  <si>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</si>
  <si>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</si>
  <si>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</si>
  <si>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</si>
  <si>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</si>
  <si>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</si>
  <si>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</si>
  <si>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</si>
  <si>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</si>
  <si>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</si>
  <si>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</si>
  <si>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</si>
  <si>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</si>
  <si>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</si>
  <si>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</si>
  <si>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</si>
  <si>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</si>
  <si>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</si>
  <si>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</si>
  <si>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</si>
  <si>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</si>
  <si>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</si>
  <si>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</si>
  <si>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</si>
  <si>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</si>
  <si>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</si>
  <si>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</si>
  <si>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</si>
  <si>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</si>
  <si>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</si>
  <si>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</si>
  <si>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</si>
  <si>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</si>
  <si>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</si>
  <si>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</si>
  <si>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</si>
  <si>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</si>
  <si>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</si>
  <si>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</si>
  <si>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</si>
  <si>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</si>
  <si>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</si>
  <si>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</si>
  <si>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</si>
  <si>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</si>
  <si>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</si>
  <si>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</si>
  <si>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</si>
  <si>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</si>
  <si>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</si>
  <si>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</si>
  <si>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</si>
  <si>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</si>
  <si>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</si>
  <si>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</si>
  <si>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</si>
  <si>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</si>
  <si>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</si>
  <si>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</si>
  <si>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</si>
  <si>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</si>
  <si>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</si>
  <si>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</si>
  <si>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</si>
  <si>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</si>
  <si>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</si>
  <si>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</si>
  <si>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</si>
  <si>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</si>
  <si>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</si>
  <si>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</si>
  <si>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</si>
  <si>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</si>
  <si>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</si>
  <si>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</si>
  <si>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</si>
  <si>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</si>
  <si>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</si>
  <si>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</si>
  <si>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</si>
  <si>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</si>
  <si>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</si>
  <si>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</si>
  <si>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</si>
  <si>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</si>
  <si>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</si>
  <si>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</si>
  <si>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</si>
  <si>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</si>
  <si>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</si>
  <si>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</si>
  <si>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</si>
  <si>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</si>
  <si>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</si>
  <si>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</si>
  <si>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</si>
  <si>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</si>
  <si>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</si>
  <si>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</si>
  <si>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</si>
  <si>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</si>
  <si>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</si>
  <si>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</si>
  <si>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</si>
  <si>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</si>
  <si>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</si>
  <si>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</si>
  <si>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</si>
  <si>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</si>
  <si>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</si>
  <si>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</si>
  <si>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</si>
  <si>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</si>
  <si>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</si>
  <si>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</si>
  <si>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</si>
  <si>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</si>
  <si>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</si>
  <si>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</si>
  <si>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</si>
  <si>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</si>
  <si>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</si>
  <si>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</si>
  <si>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</si>
  <si>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</si>
  <si>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</si>
  <si>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</si>
  <si>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</si>
  <si>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</si>
  <si>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</si>
  <si>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</si>
  <si>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</si>
  <si>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</si>
  <si>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</si>
  <si>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</si>
  <si>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</si>
  <si>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</si>
  <si>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</si>
  <si>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</si>
  <si>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</si>
  <si>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</si>
  <si>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</si>
  <si>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</si>
  <si>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</si>
  <si>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</si>
  <si>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</si>
  <si>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</si>
  <si>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</si>
  <si>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</si>
  <si>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</si>
  <si>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</si>
  <si>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</si>
  <si>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</si>
  <si>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</si>
  <si>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</si>
  <si>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</si>
  <si>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</si>
  <si>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</si>
  <si>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</si>
  <si>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</si>
  <si>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</si>
  <si>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</si>
  <si>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</si>
  <si>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</si>
  <si>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</si>
  <si>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</si>
  <si>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</si>
  <si>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</si>
  <si>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</si>
  <si>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</si>
  <si>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</si>
  <si>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</si>
  <si>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</si>
  <si>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</si>
  <si>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</si>
  <si>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</si>
  <si>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</si>
  <si>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</si>
  <si>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</si>
  <si>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</si>
  <si>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</si>
  <si>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</si>
  <si>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</si>
  <si>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</si>
  <si>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</si>
  <si>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</si>
  <si>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</si>
  <si>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</si>
  <si>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</si>
  <si>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</si>
  <si>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</si>
  <si>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</si>
  <si>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</si>
  <si>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</si>
  <si>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</si>
  <si>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</si>
  <si>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</si>
  <si>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</si>
  <si>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</si>
  <si>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</si>
  <si>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</si>
  <si>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</si>
  <si>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</si>
  <si>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</si>
  <si>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</si>
  <si>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</si>
  <si>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</si>
  <si>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</si>
  <si>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</si>
  <si>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</si>
  <si>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</si>
  <si>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</si>
  <si>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</si>
  <si>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</si>
  <si>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</si>
  <si>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</si>
  <si>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</si>
  <si>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</si>
  <si>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</si>
  <si>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</si>
  <si>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</si>
  <si>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</si>
  <si>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</si>
  <si>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</si>
  <si>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</si>
  <si>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</si>
  <si>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</si>
  <si>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</si>
  <si>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</si>
  <si>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</si>
  <si>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</si>
  <si>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</si>
  <si>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</si>
  <si>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</si>
  <si>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</si>
  <si>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</si>
  <si>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</si>
  <si>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</si>
  <si>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</si>
  <si>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</si>
  <si>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</si>
  <si>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</si>
  <si>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</si>
  <si>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</si>
  <si>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</si>
  <si>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</si>
  <si>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</si>
  <si>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</si>
  <si>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</si>
  <si>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</si>
  <si>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</si>
  <si>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</si>
  <si>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</si>
  <si>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</si>
  <si>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</si>
  <si>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</si>
  <si>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</si>
  <si>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</si>
  <si>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</si>
  <si>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</si>
  <si>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</si>
  <si>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</si>
  <si>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</si>
  <si>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</si>
  <si>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</si>
  <si>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</si>
  <si>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</si>
  <si>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</si>
  <si>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</si>
  <si>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</si>
  <si>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</si>
  <si>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</si>
  <si>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</si>
  <si>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</si>
  <si>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</si>
  <si>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</si>
  <si>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</si>
  <si>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</si>
  <si>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</si>
  <si>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</si>
  <si>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</si>
  <si>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</si>
  <si>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</si>
  <si>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</si>
  <si>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</si>
  <si>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</si>
  <si>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</si>
  <si>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</si>
  <si>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</si>
  <si>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</si>
  <si>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</si>
  <si>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</si>
  <si>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</si>
  <si>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</si>
  <si>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</si>
  <si>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</si>
  <si>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</si>
  <si>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</si>
  <si>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</si>
  <si>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</si>
  <si>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</si>
  <si>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</si>
  <si>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</si>
  <si>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</si>
  <si>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</si>
  <si>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</si>
  <si>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</si>
  <si>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</si>
  <si>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</si>
  <si>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</si>
  <si>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</si>
  <si>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</si>
  <si>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</si>
  <si>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</si>
  <si>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</si>
  <si>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</si>
  <si>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</si>
  <si>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</si>
  <si>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</si>
  <si>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</si>
  <si>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</si>
  <si>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</si>
  <si>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</si>
  <si>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</si>
  <si>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</si>
  <si>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</si>
  <si>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</si>
  <si>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</si>
  <si>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</si>
  <si>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</si>
  <si>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</si>
  <si>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</si>
  <si>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</si>
  <si>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</si>
  <si>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</si>
  <si>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</si>
  <si>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</si>
  <si>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</si>
  <si>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</si>
  <si>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</si>
  <si>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</si>
  <si>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</si>
  <si>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</si>
  <si>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</si>
  <si>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</si>
  <si>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</si>
  <si>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</si>
  <si>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</si>
  <si>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</si>
  <si>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</si>
  <si>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</si>
  <si>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</si>
  <si>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</si>
  <si>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</si>
  <si>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</si>
  <si>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</si>
  <si>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</si>
  <si>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</si>
  <si>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</si>
  <si>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</si>
  <si>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</si>
  <si>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</si>
  <si>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</si>
  <si>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</si>
  <si>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</si>
  <si>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</si>
  <si>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</si>
  <si>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</si>
  <si>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</si>
  <si>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</si>
  <si>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</si>
  <si>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</si>
  <si>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</si>
  <si>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</si>
  <si>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</si>
  <si>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</si>
  <si>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</si>
  <si>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</si>
  <si>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</si>
  <si>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</si>
  <si>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</si>
  <si>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</si>
  <si>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</si>
  <si>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</si>
  <si>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</si>
  <si>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</si>
  <si>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</si>
  <si>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</si>
  <si>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</si>
  <si>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</si>
  <si>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</si>
  <si>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</si>
  <si>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</si>
  <si>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</si>
  <si>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</si>
  <si>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</si>
  <si>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</si>
  <si>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</si>
  <si>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</si>
  <si>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</si>
  <si>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</si>
  <si>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</si>
  <si>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</si>
  <si>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</si>
  <si>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</si>
  <si>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</si>
  <si>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</si>
  <si>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</si>
  <si>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</si>
  <si>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</si>
  <si>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</si>
  <si>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</si>
  <si>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</si>
  <si>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</si>
  <si>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</si>
  <si>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</si>
  <si>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</si>
  <si>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</si>
  <si>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</si>
  <si>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</si>
  <si>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</si>
  <si>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</si>
  <si>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</si>
  <si>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</si>
  <si>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</si>
  <si>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</si>
  <si>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</si>
  <si>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</si>
  <si>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</si>
  <si>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</si>
  <si>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</si>
  <si>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</si>
  <si>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</si>
  <si>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</si>
  <si>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</si>
  <si>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</si>
  <si>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</si>
  <si>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</si>
  <si>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</si>
  <si>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</si>
  <si>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</si>
  <si>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</si>
  <si>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</si>
  <si>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</si>
  <si>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</si>
  <si>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</si>
  <si>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</si>
  <si>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</si>
  <si>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</si>
  <si>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</si>
  <si>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</si>
  <si>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</si>
  <si>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</si>
  <si>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</si>
  <si>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</si>
  <si>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</si>
  <si>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</si>
  <si>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</si>
  <si>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</si>
  <si>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</si>
  <si>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</si>
  <si>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</si>
  <si>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</si>
  <si>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</si>
  <si>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</si>
  <si>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</si>
  <si>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</si>
  <si>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</si>
  <si>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</si>
  <si>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</si>
  <si>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</si>
  <si>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</si>
  <si>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</si>
  <si>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</si>
  <si>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</si>
  <si>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</si>
  <si>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</si>
  <si>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</si>
  <si>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</si>
  <si>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</si>
  <si>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</si>
  <si>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</si>
  <si>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</si>
  <si>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</si>
  <si>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</si>
  <si>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</si>
  <si>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</si>
  <si>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</si>
  <si>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</si>
  <si>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</si>
  <si>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</si>
  <si>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</si>
  <si>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</si>
  <si>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</si>
  <si>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</si>
  <si>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</si>
  <si>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</si>
  <si>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</si>
  <si>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</si>
  <si>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</si>
  <si>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</si>
  <si>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</si>
  <si>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</si>
  <si>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</si>
  <si>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</si>
  <si>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</si>
  <si>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</si>
  <si>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</si>
  <si>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</si>
  <si>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</si>
  <si>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</si>
  <si>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</si>
  <si>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</si>
  <si>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</si>
  <si>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</si>
  <si>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</si>
  <si>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</si>
  <si>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</si>
  <si>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</si>
  <si>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</si>
  <si>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</si>
  <si>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</si>
  <si>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</si>
  <si>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</si>
  <si>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</si>
  <si>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</si>
  <si>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</si>
  <si>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</si>
  <si>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</si>
  <si>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</si>
  <si>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</si>
  <si>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</si>
  <si>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</si>
  <si>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</si>
  <si>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</si>
  <si>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</si>
  <si>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</si>
  <si>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</si>
  <si>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</si>
  <si>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</si>
  <si>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</si>
  <si>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</si>
  <si>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</si>
  <si>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</si>
  <si>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</si>
  <si>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</si>
  <si>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</si>
  <si>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</si>
  <si>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</si>
  <si>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</si>
  <si>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</si>
  <si>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</si>
  <si>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</si>
  <si>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</si>
  <si>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</si>
  <si>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</si>
  <si>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</si>
  <si>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</si>
  <si>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</si>
  <si>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</si>
  <si>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</si>
  <si>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</si>
  <si>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</si>
  <si>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</si>
  <si>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</si>
  <si>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</si>
  <si>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</si>
  <si>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</si>
  <si>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</si>
  <si>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</si>
  <si>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</si>
  <si>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</si>
  <si>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</si>
  <si>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</si>
  <si>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</si>
  <si>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</si>
  <si>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</si>
  <si>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</si>
  <si>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</si>
  <si>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</si>
  <si>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</si>
  <si>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</si>
  <si>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</si>
  <si>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</si>
  <si>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</si>
  <si>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</si>
  <si>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</si>
  <si>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</si>
  <si>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</si>
  <si>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</si>
  <si>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</si>
  <si>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</si>
  <si>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</si>
  <si>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</si>
  <si>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</si>
  <si>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</si>
  <si>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</si>
  <si>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</si>
  <si>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</si>
  <si>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</si>
  <si>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</si>
  <si>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</si>
  <si>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</si>
  <si>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</si>
  <si>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</si>
  <si>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</si>
  <si>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</si>
  <si>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</si>
  <si>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</si>
  <si>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</si>
  <si>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</si>
  <si>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</si>
  <si>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</si>
  <si>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</si>
  <si>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</si>
  <si>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</si>
  <si>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</si>
  <si>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</si>
  <si>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</si>
  <si>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</si>
  <si>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</si>
  <si>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</si>
  <si>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</si>
  <si>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</si>
  <si>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</si>
  <si>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</si>
  <si>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</si>
  <si>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</si>
  <si>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</si>
  <si>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</si>
  <si>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</si>
  <si>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</si>
  <si>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</si>
  <si>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</si>
  <si>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</si>
  <si>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</si>
  <si>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</si>
  <si>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</si>
  <si>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</si>
  <si>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</si>
  <si>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</si>
  <si>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</si>
  <si>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</si>
  <si>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</si>
  <si>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</si>
  <si>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</si>
  <si>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</si>
  <si>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</si>
  <si>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</si>
  <si>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</si>
  <si>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</si>
  <si>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</si>
  <si>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</si>
  <si>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</si>
  <si>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</si>
  <si>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</si>
  <si>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</si>
  <si>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</si>
  <si>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</si>
  <si>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</si>
  <si>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</si>
  <si>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</si>
  <si>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</si>
  <si>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</si>
  <si>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</si>
  <si>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</si>
  <si>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</si>
  <si>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</si>
  <si>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</si>
  <si>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</si>
  <si>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</si>
  <si>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</si>
  <si>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</si>
  <si>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</si>
  <si>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</si>
  <si>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</si>
  <si>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</si>
  <si>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</si>
  <si>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</si>
  <si>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</si>
  <si>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</si>
  <si>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</si>
  <si>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</si>
  <si>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</si>
  <si>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</si>
  <si>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</si>
  <si>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</si>
  <si>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</si>
  <si>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</si>
  <si>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</si>
  <si>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</si>
  <si>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</si>
  <si>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</si>
  <si>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</si>
  <si>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</si>
  <si>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</si>
  <si>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</si>
  <si>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</si>
  <si>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</si>
  <si>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</si>
  <si>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</si>
  <si>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</si>
  <si>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</si>
  <si>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</si>
  <si>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</si>
  <si>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</si>
  <si>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</si>
  <si>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</si>
  <si>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</si>
  <si>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</si>
  <si>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</si>
  <si>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</si>
  <si>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</si>
  <si>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</si>
  <si>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</si>
  <si>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</si>
  <si>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</si>
  <si>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</si>
  <si>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</si>
  <si>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</si>
  <si>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</si>
  <si>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</si>
  <si>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</si>
  <si>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</si>
  <si>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</si>
  <si>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</si>
  <si>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</si>
  <si>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</si>
  <si>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</si>
  <si>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</si>
  <si>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</si>
  <si>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</si>
  <si>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</si>
  <si>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</si>
  <si>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</si>
  <si>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</si>
  <si>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</si>
  <si>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</si>
  <si>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</si>
  <si>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</si>
  <si>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</si>
  <si>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</si>
  <si>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</si>
  <si>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</si>
  <si>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</si>
  <si>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</si>
  <si>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</si>
  <si>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</si>
  <si>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</si>
  <si>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</si>
  <si>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</si>
  <si>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</si>
  <si>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</si>
  <si>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</si>
  <si>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</si>
  <si>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</si>
  <si>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</si>
  <si>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</si>
  <si>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</si>
  <si>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</si>
  <si>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</si>
  <si>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</si>
  <si>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</si>
  <si>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</si>
  <si>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</si>
  <si>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</si>
  <si>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</si>
  <si>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</si>
  <si>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</si>
  <si>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</si>
  <si>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</si>
  <si>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</si>
  <si>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</si>
  <si>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</si>
  <si>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</si>
  <si>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</si>
  <si>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</si>
  <si>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</si>
  <si>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</si>
  <si>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</si>
  <si>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</si>
  <si>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</si>
  <si>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</si>
  <si>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</si>
  <si>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</si>
  <si>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</si>
  <si>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</si>
  <si>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</si>
  <si>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</si>
  <si>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</si>
  <si>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</si>
  <si>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</si>
  <si>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</si>
  <si>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</si>
  <si>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</si>
  <si>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</si>
  <si>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</si>
  <si>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</si>
  <si>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</si>
  <si>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</si>
  <si>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</si>
  <si>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</si>
  <si>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</si>
  <si>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</si>
  <si>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</si>
  <si>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</si>
  <si>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</si>
  <si>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</si>
  <si>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</si>
  <si>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</si>
  <si>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</si>
  <si>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</si>
  <si>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</si>
  <si>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</si>
  <si>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</si>
  <si>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</si>
  <si>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</si>
  <si>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</si>
  <si>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</si>
  <si>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</si>
  <si>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</si>
  <si>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</si>
  <si>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</si>
  <si>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</si>
  <si>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</si>
  <si>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</si>
  <si>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</si>
  <si>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</si>
  <si>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</si>
  <si>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</si>
  <si>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</si>
  <si>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</si>
  <si>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</si>
  <si>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</si>
  <si>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</si>
  <si>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</si>
  <si>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</si>
  <si>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</si>
  <si>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</si>
  <si>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</si>
  <si>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</si>
  <si>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</si>
  <si>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</si>
  <si>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</si>
  <si>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</si>
  <si>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</si>
  <si>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</si>
  <si>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</si>
  <si>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</si>
  <si>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</si>
  <si>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</si>
  <si>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</si>
  <si>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</si>
  <si>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</si>
  <si>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</si>
  <si>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</si>
  <si>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</si>
  <si>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</si>
  <si>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</si>
  <si>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</si>
  <si>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</si>
  <si>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</si>
  <si>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</si>
  <si>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</si>
  <si>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</si>
  <si>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</si>
  <si>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</si>
  <si>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</si>
  <si>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</si>
  <si>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</si>
  <si>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</si>
  <si>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</si>
  <si>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</si>
  <si>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</si>
  <si>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</si>
  <si>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</si>
  <si>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</si>
  <si>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</si>
  <si>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</si>
  <si>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</si>
  <si>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</si>
  <si>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</si>
  <si>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</si>
  <si>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</si>
  <si>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</si>
  <si>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</si>
  <si>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</si>
  <si>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</si>
  <si>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</si>
  <si>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</si>
  <si>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</si>
  <si>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</si>
  <si>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</si>
  <si>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</si>
  <si>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</si>
  <si>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</si>
  <si>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</si>
  <si>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</si>
  <si>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</si>
  <si>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</si>
  <si>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</si>
  <si>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</si>
  <si>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</si>
  <si>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</si>
  <si>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</si>
  <si>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</si>
  <si>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</si>
  <si>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</si>
  <si>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</si>
  <si>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</si>
  <si>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</si>
  <si>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</si>
  <si>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</si>
  <si>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</si>
  <si>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</si>
  <si>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</si>
  <si>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</si>
  <si>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</si>
  <si>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</si>
  <si>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</si>
  <si>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</si>
  <si>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</si>
  <si>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</si>
  <si>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</si>
  <si>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</si>
  <si>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</si>
  <si>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</si>
  <si>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</si>
  <si>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</si>
  <si>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</si>
  <si>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</si>
  <si>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</si>
  <si>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</si>
  <si>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</si>
  <si>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</si>
  <si>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</si>
  <si>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</si>
  <si>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</si>
  <si>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</si>
  <si>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</si>
  <si>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</si>
  <si>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</si>
  <si>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</si>
  <si>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</si>
  <si>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</si>
  <si>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</si>
  <si>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</si>
  <si>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</si>
  <si>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</si>
  <si>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</si>
  <si>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</si>
  <si>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</si>
  <si>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</si>
  <si>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</si>
  <si>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</si>
  <si>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</si>
  <si>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</si>
  <si>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</si>
  <si>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</si>
  <si>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</si>
  <si>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</si>
  <si>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</si>
  <si>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</si>
  <si>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</si>
  <si>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</si>
  <si>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</si>
  <si>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</si>
  <si>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</si>
  <si>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</si>
  <si>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</si>
  <si>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</si>
  <si>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</si>
  <si>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</si>
  <si>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</si>
  <si>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</si>
  <si>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</si>
  <si>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</si>
  <si>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</si>
  <si>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</si>
  <si>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</si>
  <si>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</si>
  <si>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</si>
  <si>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</si>
  <si>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</si>
  <si>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</si>
  <si>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</si>
  <si>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</si>
  <si>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</si>
  <si>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</si>
  <si>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</si>
  <si>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</si>
  <si>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</si>
  <si>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</si>
  <si>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</si>
  <si>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</si>
  <si>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</si>
  <si>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</si>
  <si>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</si>
  <si>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</si>
  <si>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</si>
  <si>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</si>
  <si>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</si>
  <si>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</si>
  <si>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</si>
  <si>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</si>
  <si>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</si>
  <si>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</si>
  <si>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</si>
  <si>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</si>
  <si>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</si>
  <si>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</si>
  <si>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</si>
  <si>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</si>
  <si>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</si>
  <si>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</si>
  <si>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</si>
  <si>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</si>
  <si>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</si>
  <si>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</si>
  <si>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</si>
  <si>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</si>
  <si>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</si>
  <si>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</si>
  <si>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</si>
  <si>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</si>
  <si>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</si>
  <si>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</si>
  <si>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</si>
  <si>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</si>
  <si>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</si>
  <si>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</si>
  <si>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</si>
  <si>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</si>
  <si>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</si>
  <si>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</si>
  <si>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</si>
  <si>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</si>
  <si>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</si>
  <si>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</si>
  <si>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</si>
  <si>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</si>
  <si>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</si>
  <si>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</si>
  <si>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</si>
  <si>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</si>
  <si>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</si>
  <si>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</si>
  <si>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</si>
  <si>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</si>
  <si>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</si>
  <si>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</si>
  <si>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</si>
  <si>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</si>
  <si>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</si>
  <si>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</si>
  <si>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</si>
  <si>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</si>
  <si>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</si>
  <si>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</si>
  <si>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</si>
  <si>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</si>
  <si>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</si>
  <si>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</si>
  <si>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</si>
  <si>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</si>
  <si>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</si>
  <si>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</si>
  <si>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</si>
  <si>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</si>
  <si>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</si>
  <si>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</si>
  <si>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</si>
  <si>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</si>
  <si>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</si>
  <si>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</si>
  <si>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</si>
  <si>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</si>
  <si>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</si>
  <si>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</si>
  <si>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</si>
  <si>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</si>
  <si>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</si>
  <si>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</si>
  <si>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</si>
  <si>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</si>
  <si>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</si>
  <si>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</si>
  <si>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</si>
  <si>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</si>
  <si>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</si>
  <si>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</si>
  <si>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</si>
  <si>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</si>
  <si>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</si>
  <si>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</si>
  <si>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</si>
  <si>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</si>
  <si>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</si>
  <si>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</si>
  <si>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</si>
  <si>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</si>
  <si>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</si>
  <si>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</si>
  <si>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</si>
  <si>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</si>
  <si>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</si>
  <si>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</si>
  <si>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</si>
  <si>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</si>
  <si>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</si>
  <si>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</si>
  <si>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</si>
  <si>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</si>
  <si>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</si>
  <si>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</si>
  <si>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</si>
  <si>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</si>
  <si>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</si>
  <si>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</si>
  <si>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</si>
  <si>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</si>
  <si>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</si>
  <si>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</si>
  <si>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</si>
  <si>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</si>
  <si>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</si>
  <si>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</si>
  <si>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</si>
  <si>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</si>
  <si>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</si>
  <si>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</si>
  <si>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</si>
  <si>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</si>
  <si>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</si>
  <si>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</si>
  <si>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</si>
  <si>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</si>
  <si>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</si>
  <si>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</si>
  <si>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</si>
  <si>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</si>
  <si>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</si>
  <si>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</si>
  <si>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</si>
  <si>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</si>
  <si>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</si>
  <si>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</si>
  <si>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</si>
  <si>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</si>
  <si>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</si>
  <si>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</si>
  <si>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</si>
  <si>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</si>
  <si>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</si>
  <si>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</si>
  <si>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</si>
  <si>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</si>
  <si>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</si>
  <si>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</si>
  <si>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</si>
  <si>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</si>
  <si>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</si>
  <si>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</si>
  <si>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</si>
  <si>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</si>
  <si>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</si>
  <si>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</si>
  <si>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</si>
  <si>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</si>
  <si>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</si>
  <si>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</si>
  <si>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</si>
  <si>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</si>
  <si>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</si>
  <si>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</si>
  <si>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</si>
  <si>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</si>
  <si>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</si>
  <si>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</si>
  <si>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</si>
  <si>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</si>
  <si>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</si>
  <si>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</si>
  <si>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</si>
  <si>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</si>
  <si>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</si>
  <si>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</si>
  <si>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</si>
  <si>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</si>
  <si>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</si>
  <si>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</si>
  <si>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</si>
  <si>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</si>
  <si>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</si>
  <si>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</si>
  <si>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</si>
  <si>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</si>
  <si>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</si>
  <si>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</si>
  <si>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</si>
  <si>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</si>
  <si>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</si>
  <si>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</si>
  <si>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</si>
  <si>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</si>
  <si>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</si>
  <si>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</si>
  <si>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</si>
  <si>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</si>
  <si>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</si>
  <si>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</si>
  <si>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</si>
  <si>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</si>
  <si>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</si>
  <si>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</si>
  <si>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</si>
  <si>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</si>
  <si>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</si>
  <si>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</si>
  <si>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</si>
  <si>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</si>
  <si>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</si>
  <si>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</si>
  <si>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</si>
  <si>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</si>
  <si>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</si>
  <si>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</si>
  <si>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</si>
  <si>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</si>
  <si>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</si>
  <si>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</si>
  <si>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</si>
  <si>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</si>
  <si>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</si>
  <si>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</si>
  <si>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</si>
  <si>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</si>
  <si>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</si>
  <si>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</si>
  <si>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</si>
  <si>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</si>
  <si>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</si>
  <si>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</si>
  <si>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</si>
  <si>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</si>
  <si>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</si>
  <si>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</si>
  <si>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</si>
  <si>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</si>
  <si>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</si>
  <si>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</si>
  <si>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</si>
  <si>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</si>
  <si>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</si>
  <si>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</si>
  <si>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</si>
  <si>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</si>
  <si>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</si>
  <si>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</si>
  <si>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</si>
  <si>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</si>
  <si>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</si>
  <si>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</si>
  <si>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</si>
  <si>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</si>
  <si>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</si>
  <si>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</si>
  <si>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</si>
  <si>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</si>
  <si>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</si>
  <si>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</si>
  <si>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</si>
  <si>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</si>
  <si>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</si>
  <si>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</si>
  <si>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</si>
  <si>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</si>
  <si>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</si>
  <si>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</si>
  <si>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</si>
  <si>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</si>
  <si>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</si>
  <si>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</si>
  <si>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</si>
  <si>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</si>
  <si>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</si>
  <si>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</si>
  <si>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</si>
  <si>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</si>
  <si>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</si>
  <si>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</si>
  <si>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</si>
  <si>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</si>
  <si>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</si>
  <si>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</si>
  <si>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</si>
  <si>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</si>
  <si>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</si>
  <si>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</si>
  <si>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</si>
  <si>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</si>
  <si>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</si>
  <si>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</si>
  <si>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</si>
  <si>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</si>
  <si>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</si>
  <si>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</si>
  <si>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</si>
  <si>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</si>
  <si>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</si>
  <si>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</si>
  <si>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</si>
  <si>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</si>
  <si>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</si>
  <si>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</si>
  <si>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</si>
  <si>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</si>
  <si>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</si>
  <si>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</si>
  <si>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</si>
  <si>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</si>
  <si>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</si>
  <si>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</si>
  <si>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</si>
  <si>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</si>
  <si>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</si>
  <si>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</si>
  <si>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</si>
  <si>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</si>
  <si>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</si>
  <si>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</si>
  <si>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</si>
  <si>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</si>
  <si>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</si>
  <si>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</si>
  <si>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</si>
  <si>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</si>
  <si>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</si>
  <si>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</si>
  <si>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</si>
  <si>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</si>
  <si>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</si>
  <si>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</si>
  <si>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</si>
  <si>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</si>
  <si>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</si>
  <si>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</si>
  <si>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</si>
  <si>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</si>
  <si>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</si>
  <si>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</si>
  <si>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</si>
  <si>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</si>
  <si>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</si>
  <si>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</si>
  <si>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</si>
  <si>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</si>
  <si>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</si>
  <si>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</si>
  <si>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</si>
  <si>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</si>
  <si>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</si>
  <si>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</si>
  <si>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</si>
  <si>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</si>
  <si>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</si>
  <si>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</si>
  <si>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</si>
  <si>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</si>
  <si>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</si>
  <si>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</si>
  <si>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</si>
  <si>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</si>
  <si>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</si>
  <si>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</si>
  <si>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</si>
  <si>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</si>
  <si>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</si>
  <si>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</si>
  <si>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</si>
  <si>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</si>
  <si>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</si>
  <si>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</si>
  <si>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</si>
  <si>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</si>
  <si>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</si>
  <si>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</si>
  <si>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</si>
  <si>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</si>
  <si>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</si>
  <si>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</si>
  <si>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</si>
  <si>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</si>
  <si>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</si>
  <si>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</si>
  <si>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</si>
  <si>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</si>
  <si>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</si>
  <si>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</si>
  <si>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</si>
  <si>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</si>
  <si>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</si>
  <si>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</si>
  <si>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</si>
  <si>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</si>
  <si>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</si>
  <si>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</si>
  <si>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</si>
  <si>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</si>
  <si>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</si>
  <si>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</si>
  <si>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</si>
  <si>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</si>
  <si>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</si>
  <si>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</si>
  <si>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</si>
  <si>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</si>
  <si>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</si>
  <si>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</si>
  <si>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</si>
  <si>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</si>
  <si>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</si>
  <si>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</si>
  <si>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</si>
  <si>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</si>
  <si>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</si>
  <si>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</si>
  <si>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</si>
  <si>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</si>
  <si>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</si>
  <si>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</si>
  <si>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</si>
  <si>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</si>
  <si>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</si>
  <si>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</si>
  <si>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</si>
  <si>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</si>
  <si>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</si>
  <si>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</si>
  <si>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</si>
  <si>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</si>
  <si>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</si>
  <si>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</si>
  <si>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</si>
  <si>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</si>
  <si>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</si>
  <si>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</si>
  <si>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</si>
  <si>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</si>
  <si>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</si>
  <si>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</si>
  <si>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</si>
  <si>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</si>
  <si>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</si>
  <si>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</si>
  <si>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</si>
  <si>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</si>
  <si>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</si>
  <si>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</si>
  <si>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</si>
  <si>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</si>
  <si>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</si>
  <si>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</si>
  <si>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</si>
  <si>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</si>
  <si>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</si>
  <si>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</si>
  <si>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</si>
  <si>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</si>
  <si>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</si>
  <si>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</si>
  <si>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</si>
  <si>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</si>
  <si>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</si>
  <si>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</si>
  <si>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</si>
  <si>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</si>
  <si>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</si>
  <si>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</si>
  <si>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</si>
  <si>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</si>
  <si>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</si>
  <si>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</si>
  <si>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</si>
  <si>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</si>
  <si>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</si>
  <si>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</si>
  <si>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</si>
  <si>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</si>
  <si>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</si>
  <si>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</si>
  <si>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</si>
  <si>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</si>
  <si>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</si>
  <si>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</si>
  <si>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</si>
  <si>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</si>
  <si>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</si>
  <si>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</si>
  <si>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</si>
  <si>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</si>
  <si>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</si>
  <si>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</si>
  <si>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</si>
  <si>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</si>
  <si>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</si>
  <si>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</si>
  <si>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</si>
  <si>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</si>
  <si>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</si>
  <si>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</si>
  <si>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</si>
  <si>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</si>
  <si>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</si>
  <si>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</si>
  <si>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</si>
  <si>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</si>
  <si>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</si>
  <si>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</si>
  <si>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</si>
  <si>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</si>
  <si>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</si>
  <si>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</si>
  <si>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</si>
  <si>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</si>
  <si>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</si>
  <si>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</si>
  <si>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</si>
  <si>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</si>
  <si>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</si>
  <si>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</si>
  <si>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</si>
  <si>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</si>
  <si>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</si>
  <si>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</si>
  <si>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</si>
  <si>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</si>
  <si>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</si>
  <si>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</si>
  <si>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</si>
  <si>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</si>
  <si>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</si>
  <si>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</si>
  <si>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</si>
  <si>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</si>
  <si>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</si>
  <si>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</si>
  <si>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</si>
  <si>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</si>
  <si>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</si>
  <si>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</si>
  <si>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</si>
  <si>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</si>
  <si>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</si>
  <si>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</si>
  <si>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</si>
  <si>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</si>
  <si>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</si>
  <si>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</si>
  <si>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</si>
  <si>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</si>
  <si>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</si>
  <si>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</si>
  <si>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</si>
  <si>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</si>
  <si>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</si>
  <si>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</si>
  <si>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</si>
  <si>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</si>
  <si>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</si>
  <si>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</si>
  <si>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</si>
  <si>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</si>
  <si>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</si>
  <si>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</si>
  <si>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</si>
  <si>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</si>
  <si>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</si>
  <si>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</si>
  <si>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</si>
  <si>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</si>
  <si>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</si>
  <si>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</si>
  <si>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</si>
  <si>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</si>
  <si>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</si>
  <si>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</si>
  <si>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</si>
  <si>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</si>
  <si>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</si>
  <si>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</si>
  <si>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</si>
  <si>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</si>
  <si>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</si>
  <si>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</si>
  <si>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</si>
  <si>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</si>
  <si>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</si>
  <si>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</si>
  <si>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</si>
  <si>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</si>
  <si>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</si>
  <si>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</si>
  <si>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</si>
  <si>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</si>
  <si>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</si>
  <si>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</si>
  <si>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</si>
  <si>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</si>
  <si>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</si>
  <si>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</si>
  <si>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</si>
  <si>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</si>
  <si>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</si>
  <si>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</si>
  <si>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</si>
  <si>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</si>
  <si>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</si>
  <si>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</si>
  <si>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</si>
  <si>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</si>
  <si>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</si>
  <si>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</si>
  <si>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</si>
  <si>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</si>
  <si>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</si>
  <si>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</si>
  <si>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</si>
  <si>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</si>
  <si>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</si>
  <si>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</si>
  <si>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</si>
  <si>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</si>
  <si>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</si>
  <si>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</si>
  <si>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</si>
  <si>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</si>
  <si>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</si>
  <si>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</si>
  <si>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</si>
  <si>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</si>
  <si>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</si>
  <si>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</si>
  <si>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</si>
  <si>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</si>
  <si>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</si>
  <si>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</si>
  <si>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</si>
  <si>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</si>
  <si>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</si>
  <si>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</si>
  <si>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</si>
  <si>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</si>
  <si>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</si>
  <si>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</si>
  <si>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</si>
  <si>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</si>
  <si>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</si>
  <si>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</si>
  <si>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</si>
  <si>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</si>
  <si>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</si>
  <si>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</si>
  <si>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</si>
  <si>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</si>
  <si>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</si>
  <si>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</si>
  <si>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</si>
  <si>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</si>
  <si>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</si>
  <si>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</si>
  <si>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</si>
  <si>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</si>
  <si>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</si>
  <si>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</si>
  <si>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</si>
  <si>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</si>
  <si>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</si>
  <si>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</si>
  <si>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</si>
  <si>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</si>
  <si>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</si>
  <si>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</si>
  <si>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</si>
  <si>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</si>
  <si>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</si>
  <si>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</si>
  <si>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</si>
  <si>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</si>
  <si>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</si>
  <si>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</si>
  <si>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</si>
  <si>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</si>
  <si>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</si>
  <si>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</si>
  <si>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</si>
  <si>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</si>
  <si>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</si>
  <si>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</si>
  <si>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</si>
  <si>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</si>
  <si>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</si>
  <si>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</si>
  <si>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</si>
  <si>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</si>
  <si>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</si>
  <si>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</si>
  <si>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</si>
  <si>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</si>
  <si>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</si>
  <si>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</si>
  <si>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</si>
  <si>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</si>
  <si>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</si>
  <si>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</si>
  <si>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</si>
  <si>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</si>
  <si>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</si>
  <si>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</si>
  <si>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</si>
  <si>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</si>
  <si>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</si>
  <si>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</si>
  <si>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</si>
  <si>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</si>
  <si>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</si>
  <si>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</si>
  <si>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</si>
  <si>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</si>
  <si>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</si>
  <si>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</si>
  <si>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</si>
  <si>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</si>
  <si>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</si>
  <si>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</si>
  <si>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</si>
  <si>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</si>
  <si>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</si>
  <si>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</si>
  <si>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</si>
  <si>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</si>
  <si>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</si>
  <si>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</si>
  <si>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</si>
  <si>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</si>
  <si>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</si>
  <si>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</si>
  <si>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</si>
  <si>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</si>
  <si>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</si>
  <si>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</si>
  <si>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</si>
  <si>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</si>
  <si>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</si>
  <si>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</si>
  <si>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</si>
  <si>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</si>
  <si>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</si>
  <si>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</si>
  <si>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</si>
  <si>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</si>
  <si>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</si>
  <si>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</si>
  <si>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</si>
  <si>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</si>
  <si>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</si>
  <si>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</si>
  <si>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</si>
  <si>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</si>
  <si>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</si>
  <si>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</si>
  <si>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</si>
  <si>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</si>
  <si>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</si>
  <si>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</si>
  <si>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</si>
  <si>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</si>
  <si>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</si>
  <si>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</si>
  <si>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</si>
  <si>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</si>
  <si>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</si>
  <si>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</si>
  <si>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</si>
  <si>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</si>
  <si>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</si>
  <si>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</si>
  <si>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</si>
  <si>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</si>
  <si>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</si>
  <si>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</si>
  <si>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</si>
  <si>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</si>
  <si>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</si>
  <si>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</si>
  <si>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</si>
  <si>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</si>
  <si>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</si>
  <si>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</si>
  <si>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</si>
  <si>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</si>
  <si>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</si>
  <si>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</si>
  <si>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</si>
  <si>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</si>
  <si>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</si>
  <si>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</si>
  <si>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</si>
  <si>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</si>
  <si>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</si>
  <si>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</si>
  <si>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</si>
  <si>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</si>
  <si>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</si>
  <si>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</si>
  <si>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</si>
  <si>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</si>
  <si>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</si>
  <si>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</si>
  <si>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</si>
  <si>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</si>
  <si>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</si>
  <si>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</si>
  <si>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</si>
  <si>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</si>
  <si>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</si>
  <si>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</si>
  <si>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</si>
  <si>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</si>
  <si>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</si>
  <si>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</si>
  <si>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</si>
  <si>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</si>
  <si>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</si>
  <si>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</si>
  <si>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</si>
  <si>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</si>
  <si>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</si>
  <si>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</si>
  <si>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</si>
  <si>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</si>
  <si>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</si>
  <si>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</si>
  <si>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</si>
  <si>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</si>
  <si>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</si>
  <si>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</si>
  <si>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</si>
  <si>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</si>
  <si>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</si>
  <si>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</si>
  <si>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</si>
  <si>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</si>
  <si>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</si>
  <si>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</si>
  <si>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</si>
  <si>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</si>
  <si>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</si>
  <si>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</si>
  <si>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</si>
  <si>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</si>
  <si>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</si>
  <si>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</si>
  <si>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</si>
  <si>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</si>
  <si>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</si>
  <si>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</si>
  <si>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</si>
  <si>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</si>
  <si>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</si>
  <si>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</si>
  <si>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</si>
  <si>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</si>
  <si>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</si>
  <si>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</si>
  <si>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</si>
  <si>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</si>
  <si>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</si>
  <si>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</si>
  <si>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</si>
  <si>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</si>
  <si>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</si>
  <si>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</si>
  <si>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</si>
  <si>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</si>
  <si>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</si>
  <si>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</si>
  <si>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</si>
  <si>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</si>
  <si>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</si>
  <si>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</si>
  <si>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</si>
  <si>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</si>
  <si>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</si>
  <si>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</si>
  <si>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</si>
  <si>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</si>
  <si>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</si>
  <si>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</si>
  <si>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</si>
  <si>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</si>
  <si>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</si>
  <si>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</si>
  <si>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</si>
  <si>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</si>
  <si>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</si>
  <si>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</si>
  <si>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</si>
  <si>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</si>
  <si>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</si>
  <si>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</si>
  <si>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</si>
  <si>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</si>
  <si>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</si>
  <si>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</si>
  <si>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</si>
  <si>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</si>
  <si>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</si>
  <si>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</si>
  <si>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</si>
  <si>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</si>
  <si>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</si>
  <si>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</si>
  <si>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</si>
  <si>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</si>
  <si>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</si>
  <si>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</si>
  <si>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</si>
  <si>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</si>
  <si>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</si>
  <si>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</si>
  <si>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</si>
  <si>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</si>
  <si>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</si>
  <si>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</si>
  <si>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</si>
  <si>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</si>
  <si>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</si>
  <si>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</si>
  <si>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</si>
  <si>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</si>
  <si>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</si>
  <si>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</si>
  <si>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</si>
  <si>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</si>
  <si>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</si>
  <si>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</si>
  <si>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</si>
  <si>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</si>
  <si>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</si>
  <si>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</si>
  <si>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</si>
  <si>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</si>
  <si>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</si>
  <si>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</si>
  <si>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</si>
  <si>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</si>
  <si>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</si>
  <si>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</si>
  <si>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</si>
  <si>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</si>
  <si>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</si>
  <si>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</si>
  <si>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</si>
  <si>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</si>
  <si>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</si>
  <si>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</si>
  <si>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</si>
  <si>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</si>
  <si>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</si>
  <si>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</si>
  <si>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</si>
  <si>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</si>
  <si>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</si>
  <si>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</si>
  <si>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</si>
  <si>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</si>
  <si>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</si>
  <si>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</si>
  <si>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</si>
  <si>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</si>
  <si>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</si>
  <si>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</si>
  <si>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</si>
  <si>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</si>
  <si>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</si>
  <si>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</si>
  <si>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</si>
  <si>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</si>
  <si>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</si>
  <si>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</si>
  <si>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</si>
  <si>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</si>
  <si>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</si>
  <si>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</si>
  <si>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</si>
  <si>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</si>
  <si>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</si>
  <si>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</si>
  <si>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</si>
  <si>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</si>
  <si>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</si>
  <si>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</si>
  <si>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</si>
  <si>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</si>
  <si>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</si>
  <si>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</si>
  <si>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</si>
  <si>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</si>
  <si>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</si>
  <si>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</si>
  <si>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</si>
  <si>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</si>
  <si>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</si>
  <si>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</si>
  <si>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</si>
  <si>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</si>
  <si>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</si>
  <si>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</si>
  <si>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</si>
  <si>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</si>
  <si>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</si>
  <si>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</si>
  <si>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</si>
  <si>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</si>
  <si>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</si>
  <si>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</si>
  <si>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</si>
  <si>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</si>
  <si>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</si>
  <si>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</si>
  <si>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</si>
  <si>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</si>
  <si>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</si>
  <si>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</si>
  <si>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</si>
  <si>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</si>
  <si>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</si>
  <si>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</si>
  <si>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</si>
  <si>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</si>
  <si>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</si>
  <si>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</si>
  <si>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</si>
  <si>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</si>
  <si>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</si>
  <si>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</si>
  <si>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</si>
  <si>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</si>
  <si>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</si>
  <si>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</si>
  <si>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</si>
  <si>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</si>
  <si>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</si>
  <si>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</si>
  <si>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</si>
  <si>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</si>
  <si>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</si>
  <si>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</si>
  <si>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</si>
  <si>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</si>
  <si>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</si>
  <si>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</si>
  <si>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</si>
  <si>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</si>
  <si>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</si>
  <si>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</si>
  <si>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</si>
  <si>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</si>
  <si>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</si>
  <si>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</si>
  <si>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</si>
  <si>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</si>
  <si>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</si>
  <si>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</si>
  <si>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</si>
  <si>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</si>
  <si>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</si>
  <si>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</si>
  <si>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</si>
  <si>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</si>
  <si>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</si>
  <si>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</si>
  <si>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</si>
  <si>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</si>
  <si>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</si>
  <si>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</si>
  <si>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</si>
  <si>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</si>
  <si>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</si>
  <si>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</si>
  <si>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</si>
  <si>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</si>
  <si>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</si>
  <si>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</si>
  <si>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</si>
  <si>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</si>
  <si>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</si>
  <si>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</si>
  <si>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</si>
  <si>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</si>
  <si>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</si>
  <si>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</si>
  <si>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</si>
  <si>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</si>
  <si>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</si>
  <si>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</si>
  <si>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</si>
  <si>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</si>
  <si>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</si>
  <si>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</si>
  <si>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</si>
  <si>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</si>
  <si>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</si>
  <si>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</si>
  <si>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</si>
  <si>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</si>
  <si>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</si>
  <si>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</si>
  <si>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</si>
  <si>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</si>
  <si>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</si>
  <si>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</si>
  <si>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</si>
  <si>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</si>
  <si>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</si>
  <si>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</si>
  <si>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</si>
  <si>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</si>
  <si>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</si>
  <si>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</si>
  <si>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</si>
  <si>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</si>
  <si>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</si>
  <si>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</si>
  <si>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</si>
  <si>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</si>
  <si>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</si>
  <si>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</si>
  <si>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</si>
  <si>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</si>
  <si>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</si>
  <si>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</si>
  <si>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</si>
  <si>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</si>
  <si>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</si>
  <si>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</si>
  <si>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</si>
  <si>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</si>
  <si>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</si>
  <si>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</si>
  <si>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</si>
  <si>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</si>
  <si>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</si>
  <si>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</si>
  <si>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</si>
  <si>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</si>
  <si>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</si>
  <si>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</si>
  <si>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</si>
  <si>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</si>
  <si>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</si>
  <si>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</si>
  <si>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</si>
  <si>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</si>
  <si>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</si>
  <si>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</si>
  <si>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</si>
  <si>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</si>
  <si>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</si>
  <si>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</si>
  <si>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</si>
  <si>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</si>
  <si>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</si>
  <si>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</si>
  <si>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</si>
  <si>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</si>
  <si>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</si>
  <si>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</si>
  <si>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</si>
  <si>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</si>
  <si>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</si>
  <si>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</si>
  <si>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</si>
  <si>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</si>
  <si>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</si>
  <si>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</si>
  <si>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</si>
  <si>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</si>
  <si>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</si>
  <si>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</si>
  <si>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</si>
  <si>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</si>
  <si>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</si>
  <si>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</si>
  <si>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</si>
  <si>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</si>
  <si>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</si>
  <si>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</si>
  <si>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</si>
  <si>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</si>
  <si>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</si>
  <si>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</si>
  <si>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</si>
  <si>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</si>
  <si>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</si>
  <si>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</si>
  <si>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</si>
  <si>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</si>
  <si>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</si>
  <si>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</si>
  <si>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</si>
  <si>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</si>
  <si>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</si>
  <si>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</si>
  <si>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</si>
  <si>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</si>
  <si>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</si>
  <si>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</si>
  <si>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</si>
  <si>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</si>
  <si>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</si>
  <si>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</si>
  <si>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</si>
  <si>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</si>
  <si>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</si>
  <si>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</si>
  <si>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</si>
  <si>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</si>
  <si>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</si>
  <si>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</si>
  <si>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</si>
  <si>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</si>
  <si>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</si>
  <si>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</si>
  <si>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</si>
  <si>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</si>
  <si>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</si>
  <si>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</si>
  <si>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</si>
  <si>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</si>
  <si>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</si>
  <si>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</si>
  <si>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</si>
  <si>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</si>
  <si>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</si>
  <si>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</si>
  <si>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</si>
  <si>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</si>
  <si>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</si>
  <si>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</si>
  <si>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</si>
  <si>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</si>
  <si>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</si>
  <si>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</si>
  <si>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</si>
  <si>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</si>
  <si>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</si>
  <si>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</si>
  <si>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</si>
  <si>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</si>
  <si>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</si>
  <si>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</si>
  <si>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</si>
  <si>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</si>
  <si>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</si>
  <si>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</si>
  <si>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</si>
  <si>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</si>
  <si>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</si>
  <si>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</si>
  <si>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</si>
  <si>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</si>
  <si>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</si>
  <si>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</si>
  <si>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</si>
  <si>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</si>
  <si>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</si>
  <si>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</si>
  <si>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</si>
  <si>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</si>
  <si>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</si>
  <si>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</si>
  <si>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</si>
  <si>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</si>
  <si>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</si>
  <si>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</si>
  <si>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</si>
  <si>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</si>
  <si>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</si>
  <si>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</si>
  <si>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</si>
  <si>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</si>
  <si>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</si>
  <si>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</si>
  <si>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</si>
  <si>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</si>
  <si>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</si>
  <si>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</si>
  <si>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</si>
  <si>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</si>
  <si>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</si>
  <si>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</si>
  <si>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</si>
  <si>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</si>
  <si>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</si>
  <si>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</si>
  <si>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</si>
  <si>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</si>
  <si>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</si>
  <si>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</si>
  <si>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</si>
  <si>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</si>
  <si>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</si>
  <si>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</si>
  <si>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</si>
  <si>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</si>
  <si>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</si>
  <si>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</si>
  <si>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</si>
  <si>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</si>
  <si>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</si>
  <si>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</si>
  <si>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</si>
  <si>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</si>
  <si>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</si>
  <si>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</si>
  <si>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</si>
  <si>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</si>
  <si>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</si>
  <si>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</si>
  <si>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</si>
  <si>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</si>
  <si>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</si>
  <si>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</si>
  <si>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</si>
  <si>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</si>
  <si>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</si>
  <si>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</si>
  <si>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</si>
  <si>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</si>
  <si>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</si>
  <si>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</si>
  <si>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</si>
  <si>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</si>
  <si>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</si>
  <si>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</si>
  <si>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</si>
  <si>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</si>
  <si>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</si>
  <si>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</si>
  <si>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</si>
  <si>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</si>
  <si>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</si>
  <si>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</si>
  <si>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</si>
  <si>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</si>
  <si>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</si>
  <si>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</si>
  <si>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</si>
  <si>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</si>
  <si>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</si>
  <si>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</si>
  <si>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</si>
  <si>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</si>
  <si>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</si>
  <si>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</si>
  <si>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</si>
  <si>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</si>
  <si>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</si>
  <si>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</si>
  <si>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</si>
  <si>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</si>
  <si>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</si>
  <si>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</si>
  <si>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</si>
  <si>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</si>
  <si>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</si>
  <si>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</si>
  <si>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</si>
  <si>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</si>
  <si>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</si>
  <si>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</si>
  <si>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</si>
  <si>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</si>
  <si>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</si>
  <si>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</si>
  <si>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</si>
  <si>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</si>
  <si>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</si>
  <si>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</si>
  <si>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</si>
  <si>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</si>
  <si>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</si>
  <si>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</si>
  <si>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</si>
  <si>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</si>
  <si>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</si>
  <si>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</si>
  <si>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</si>
  <si>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</si>
  <si>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</si>
  <si>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</si>
  <si>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</si>
  <si>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</si>
  <si>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</si>
  <si>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</si>
  <si>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</si>
  <si>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</si>
  <si>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</si>
  <si>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</si>
  <si>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</si>
  <si>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</si>
  <si>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</si>
  <si>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</si>
  <si>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</si>
  <si>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</si>
  <si>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</si>
  <si>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</si>
  <si>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</si>
  <si>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</si>
  <si>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</si>
  <si>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</si>
  <si>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</si>
  <si>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</si>
  <si>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</si>
  <si>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</si>
  <si>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</si>
  <si>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</si>
  <si>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</si>
  <si>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</si>
  <si>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</si>
  <si>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</si>
  <si>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</si>
  <si>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</si>
  <si>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</si>
  <si>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</si>
  <si>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</si>
  <si>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</si>
  <si>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</si>
  <si>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</si>
  <si>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</si>
  <si>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</si>
  <si>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</si>
  <si>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</si>
  <si>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</si>
  <si>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</si>
  <si>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</si>
  <si>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</si>
  <si>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</si>
  <si>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</si>
  <si>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</si>
  <si>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</si>
  <si>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</si>
  <si>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</si>
  <si>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</si>
  <si>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</si>
  <si>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</si>
  <si>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</si>
  <si>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</si>
  <si>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</si>
  <si>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</si>
  <si>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</si>
  <si>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</si>
  <si>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</si>
  <si>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</si>
  <si>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</si>
  <si>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</si>
  <si>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</si>
  <si>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</si>
  <si>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</si>
  <si>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</si>
  <si>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</si>
  <si>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</si>
  <si>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</si>
  <si>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</si>
  <si>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</si>
  <si>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</si>
  <si>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</si>
  <si>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</si>
  <si>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</si>
  <si>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</si>
  <si>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</si>
  <si>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</si>
  <si>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</si>
  <si>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</si>
  <si>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</si>
  <si>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</si>
  <si>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</si>
  <si>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</si>
  <si>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</si>
  <si>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</si>
  <si>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</si>
  <si>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</si>
  <si>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</si>
  <si>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</si>
  <si>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</si>
  <si>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</si>
  <si>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</si>
  <si>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</si>
  <si>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</si>
  <si>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</si>
  <si>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</si>
  <si>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</si>
  <si>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</si>
  <si>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</si>
  <si>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</si>
  <si>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</si>
  <si>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</si>
  <si>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</si>
  <si>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</si>
  <si>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</si>
  <si>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</si>
  <si>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</si>
  <si>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</si>
  <si>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</si>
  <si>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</si>
  <si>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</si>
  <si>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</si>
  <si>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</si>
  <si>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</si>
  <si>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</si>
  <si>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</si>
  <si>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</si>
  <si>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</si>
  <si>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</si>
  <si>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</si>
  <si>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</si>
  <si>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</si>
  <si>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</si>
  <si>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</si>
  <si>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</si>
  <si>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</si>
  <si>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</si>
  <si>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</si>
  <si>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</si>
  <si>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</si>
  <si>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</si>
  <si>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</si>
  <si>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</si>
  <si>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</si>
  <si>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</si>
  <si>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</si>
  <si>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</si>
  <si>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</si>
  <si>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</si>
  <si>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</si>
  <si>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</si>
  <si>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</si>
  <si>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</si>
  <si>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</si>
  <si>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</si>
  <si>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</si>
  <si>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</si>
  <si>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</si>
  <si>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</si>
  <si>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</si>
  <si>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</si>
  <si>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</si>
  <si>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</si>
  <si>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</si>
  <si>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</si>
  <si>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</si>
  <si>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</si>
  <si>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</si>
  <si>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</si>
  <si>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</si>
  <si>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</si>
  <si>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</si>
  <si>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</si>
  <si>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</si>
  <si>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</si>
  <si>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</si>
  <si>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</si>
  <si>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</si>
  <si>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</si>
  <si>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</si>
  <si>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</si>
  <si>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</si>
  <si>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</si>
  <si>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</si>
  <si>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</si>
  <si>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</si>
  <si>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</si>
  <si>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</si>
  <si>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</si>
  <si>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</si>
  <si>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</si>
  <si>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</si>
  <si>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</si>
  <si>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</si>
  <si>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</si>
  <si>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</si>
  <si>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</si>
  <si>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</si>
  <si>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</si>
  <si>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</si>
  <si>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</si>
  <si>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</si>
  <si>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</si>
  <si>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</si>
  <si>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</si>
  <si>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</si>
  <si>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</si>
  <si>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</si>
  <si>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</si>
  <si>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</si>
  <si>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</si>
  <si>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</si>
  <si>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</si>
  <si>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</si>
  <si>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</si>
  <si>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</si>
  <si>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</si>
  <si>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</si>
  <si>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</si>
  <si>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</si>
  <si>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</si>
  <si>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</si>
  <si>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</si>
  <si>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</si>
  <si>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</si>
  <si>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</si>
  <si>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</si>
  <si>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</si>
  <si>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</si>
  <si>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</si>
  <si>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</si>
  <si>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</si>
  <si>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</si>
  <si>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</si>
  <si>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</si>
  <si>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</si>
  <si>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</si>
  <si>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</si>
  <si>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</si>
  <si>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</si>
  <si>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</si>
  <si>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</si>
  <si>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</si>
  <si>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</si>
  <si>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</si>
  <si>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</si>
  <si>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</si>
  <si>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</si>
  <si>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</si>
  <si>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</si>
  <si>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</si>
  <si>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</si>
  <si>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</si>
  <si>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</si>
  <si>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</si>
  <si>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</si>
  <si>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</si>
  <si>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</si>
  <si>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</si>
  <si>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</si>
  <si>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</si>
  <si>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</si>
  <si>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</si>
  <si>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</si>
  <si>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</si>
  <si>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</si>
  <si>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</si>
  <si>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</si>
  <si>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</si>
  <si>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</si>
  <si>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</si>
  <si>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</si>
  <si>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</si>
  <si>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</si>
  <si>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</si>
  <si>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</si>
  <si>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</si>
  <si>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</si>
  <si>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</si>
  <si>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</si>
  <si>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</si>
  <si>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</si>
  <si>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</si>
  <si>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</si>
  <si>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</si>
  <si>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</si>
  <si>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</si>
  <si>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</si>
  <si>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</si>
  <si>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</si>
  <si>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</si>
  <si>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</si>
  <si>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</si>
  <si>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</si>
  <si>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</si>
  <si>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</si>
  <si>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</si>
  <si>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</si>
  <si>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</si>
  <si>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</si>
  <si>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</si>
  <si>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</si>
  <si>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</si>
  <si>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</si>
  <si>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</si>
  <si>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</si>
  <si>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</si>
  <si>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</si>
  <si>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</si>
  <si>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</si>
  <si>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</si>
  <si>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</si>
  <si>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</si>
  <si>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</si>
  <si>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</si>
  <si>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</si>
  <si>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</si>
  <si>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</si>
  <si>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</si>
  <si>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</si>
  <si>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</si>
  <si>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</si>
  <si>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</si>
  <si>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</si>
  <si>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</si>
  <si>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</si>
  <si>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</si>
  <si>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</si>
  <si>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</si>
  <si>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</si>
  <si>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</si>
  <si>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</si>
  <si>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</si>
  <si>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</si>
  <si>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</si>
  <si>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</si>
  <si>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</si>
  <si>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</si>
  <si>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</si>
  <si>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</si>
  <si>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</si>
  <si>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</si>
  <si>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</si>
  <si>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</si>
  <si>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</si>
  <si>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</si>
  <si>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</si>
  <si>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</si>
  <si>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</si>
  <si>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</si>
  <si>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</si>
  <si>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</si>
  <si>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</si>
  <si>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</si>
  <si>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</si>
  <si>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</si>
  <si>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</si>
  <si>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</si>
  <si>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</si>
  <si>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</si>
  <si>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</si>
  <si>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</si>
  <si>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</si>
  <si>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</si>
  <si>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</si>
  <si>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</si>
  <si>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</si>
  <si>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</si>
  <si>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</si>
  <si>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</si>
  <si>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</si>
  <si>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</si>
  <si>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</si>
  <si>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</si>
  <si>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</si>
  <si>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</si>
  <si>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</si>
  <si>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</si>
  <si>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</si>
  <si>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</si>
  <si>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</si>
  <si>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</si>
  <si>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</si>
  <si>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</si>
  <si>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</si>
  <si>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</si>
  <si>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</si>
  <si>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</si>
  <si>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</si>
  <si>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</si>
  <si>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</si>
  <si>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</si>
  <si>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</si>
  <si>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</si>
  <si>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</si>
  <si>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</si>
  <si>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</si>
  <si>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</si>
  <si>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</si>
  <si>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</si>
  <si>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</si>
  <si>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</si>
  <si>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</si>
  <si>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</si>
  <si>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</si>
  <si>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</si>
  <si>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</si>
  <si>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</si>
  <si>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</si>
  <si>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</si>
  <si>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</si>
  <si>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</si>
  <si>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</si>
  <si>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</si>
  <si>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</si>
  <si>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</si>
  <si>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</si>
  <si>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</si>
  <si>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</si>
  <si>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</si>
  <si>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</si>
  <si>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</si>
  <si>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</si>
  <si>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</si>
  <si>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</si>
  <si>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</si>
  <si>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</si>
  <si>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</si>
  <si>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</si>
  <si>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</si>
  <si>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</si>
  <si>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</si>
  <si>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</si>
  <si>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</si>
  <si>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</si>
  <si>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</si>
  <si>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</si>
  <si>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</si>
  <si>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</si>
  <si>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</si>
  <si>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</si>
  <si>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</si>
  <si>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</si>
  <si>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</si>
  <si>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</si>
  <si>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</si>
  <si>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</si>
  <si>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</si>
  <si>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</si>
  <si>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</si>
  <si>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</si>
  <si>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</si>
  <si>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</si>
  <si>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</si>
  <si>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</si>
  <si>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</si>
  <si>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</si>
  <si>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</si>
  <si>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</si>
  <si>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</si>
  <si>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</si>
  <si>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</si>
  <si>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</si>
  <si>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</si>
  <si>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</si>
  <si>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</si>
  <si>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</si>
  <si>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</si>
  <si>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</si>
  <si>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</si>
  <si>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</si>
  <si>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</si>
  <si>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</si>
  <si>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</si>
  <si>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</si>
  <si>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</si>
  <si>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</si>
  <si>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</si>
  <si>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</si>
  <si>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</si>
  <si>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</si>
  <si>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</si>
  <si>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</si>
  <si>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</si>
  <si>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</si>
  <si>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</si>
  <si>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</si>
  <si>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</si>
  <si>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</si>
  <si>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</si>
  <si>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</si>
  <si>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</si>
  <si>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</si>
  <si>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</si>
  <si>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</si>
  <si>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</si>
  <si>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</si>
  <si>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</si>
  <si>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</si>
  <si>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</si>
  <si>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</si>
  <si>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</si>
  <si>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</si>
  <si>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</si>
  <si>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</si>
  <si>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</si>
  <si>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</si>
  <si>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</si>
  <si>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</si>
  <si>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</si>
  <si>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</si>
  <si>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</si>
  <si>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</si>
  <si>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</si>
  <si>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</si>
  <si>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</si>
  <si>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</si>
  <si>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</si>
  <si>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</si>
  <si>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</si>
  <si>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</si>
  <si>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</si>
  <si>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</si>
  <si>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</si>
  <si>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</si>
  <si>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</si>
  <si>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</si>
  <si>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</si>
  <si>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</si>
  <si>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</si>
  <si>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</si>
  <si>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</si>
  <si>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</si>
  <si>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</si>
  <si>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</si>
  <si>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</si>
  <si>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</si>
  <si>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</si>
  <si>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</si>
  <si>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</si>
  <si>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</si>
  <si>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</si>
  <si>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</si>
  <si>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</si>
  <si>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</si>
  <si>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</si>
  <si>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</si>
  <si>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</si>
  <si>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</si>
  <si>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</si>
  <si>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</si>
  <si>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</si>
  <si>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</si>
  <si>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</si>
  <si>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</si>
  <si>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</si>
  <si>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</si>
  <si>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</si>
  <si>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</si>
  <si>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</si>
  <si>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</si>
  <si>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</si>
  <si>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</si>
  <si>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</si>
  <si>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</si>
  <si>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</si>
  <si>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</si>
  <si>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</si>
  <si>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</si>
  <si>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</si>
  <si>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</si>
  <si>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</si>
  <si>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</si>
  <si>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</si>
  <si>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</si>
  <si>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</si>
  <si>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</si>
  <si>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</si>
  <si>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</si>
  <si>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</si>
  <si>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</si>
  <si>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</si>
  <si>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</si>
  <si>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</si>
  <si>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</si>
  <si>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</si>
  <si>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</si>
  <si>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</si>
  <si>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</si>
  <si>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</si>
  <si>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</si>
  <si>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</si>
  <si>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</si>
  <si>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</si>
  <si>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</si>
  <si>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</si>
  <si>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</si>
  <si>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</si>
  <si>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</si>
  <si>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</si>
  <si>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</si>
  <si>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</si>
  <si>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</si>
  <si>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</si>
  <si>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</si>
  <si>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</si>
  <si>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</si>
  <si>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</si>
  <si>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</si>
  <si>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</si>
  <si>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</si>
  <si>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</si>
  <si>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</si>
  <si>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</si>
  <si>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</si>
  <si>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</si>
  <si>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</si>
  <si>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</si>
  <si>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</si>
  <si>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</si>
  <si>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</si>
  <si>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</si>
  <si>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</si>
  <si>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</si>
  <si>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</si>
  <si>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</si>
  <si>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</si>
  <si>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</si>
  <si>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</si>
  <si>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</si>
  <si>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</si>
  <si>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</si>
  <si>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</si>
  <si>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</si>
  <si>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</si>
  <si>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</si>
  <si>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</si>
  <si>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</si>
  <si>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</si>
  <si>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</si>
  <si>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</si>
  <si>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</si>
  <si>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</si>
  <si>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</si>
  <si>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</si>
  <si>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</si>
  <si>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</si>
  <si>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</si>
  <si>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</si>
  <si>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</si>
  <si>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</si>
  <si>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</si>
  <si>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</si>
  <si>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</si>
  <si>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</si>
  <si>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</si>
  <si>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</si>
  <si>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</si>
  <si>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</si>
  <si>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</si>
  <si>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</si>
  <si>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</si>
  <si>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</si>
  <si>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</si>
  <si>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</si>
  <si>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</si>
  <si>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</si>
  <si>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</si>
  <si>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</si>
  <si>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</si>
  <si>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</si>
  <si>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</si>
  <si>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</si>
  <si>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</si>
  <si>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</si>
  <si>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</si>
  <si>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</si>
  <si>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</si>
  <si>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</si>
  <si>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</si>
  <si>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</si>
  <si>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</si>
  <si>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</si>
  <si>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</si>
  <si>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</si>
  <si>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</si>
  <si>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</si>
  <si>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</si>
  <si>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</si>
  <si>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</si>
  <si>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</si>
  <si>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</si>
  <si>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</si>
  <si>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</si>
  <si>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</si>
  <si>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</si>
  <si>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</si>
  <si>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</si>
  <si>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</si>
  <si>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</si>
  <si>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</si>
  <si>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</si>
  <si>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</si>
  <si>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</si>
  <si>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</si>
  <si>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</si>
  <si>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</si>
  <si>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</si>
  <si>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</si>
  <si>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</si>
  <si>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</si>
  <si>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</si>
  <si>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</si>
  <si>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</si>
  <si>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</si>
  <si>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</si>
  <si>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</si>
  <si>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</si>
  <si>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</si>
  <si>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</si>
  <si>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</si>
  <si>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</si>
  <si>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</si>
  <si>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</si>
  <si>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</si>
  <si>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</si>
  <si>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</si>
  <si>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</si>
  <si>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</si>
  <si>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</si>
  <si>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</si>
  <si>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</si>
  <si>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</si>
  <si>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</si>
  <si>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</si>
  <si>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</si>
  <si>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</si>
  <si>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</si>
  <si>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</si>
  <si>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</si>
  <si>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</si>
  <si>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</si>
  <si>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</si>
  <si>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</si>
  <si>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</si>
  <si>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</si>
  <si>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</si>
  <si>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</si>
  <si>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</si>
  <si>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</si>
  <si>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</si>
  <si>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</si>
  <si>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</si>
  <si>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</si>
  <si>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</si>
  <si>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</si>
  <si>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</si>
  <si>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</si>
  <si>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</si>
  <si>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</si>
  <si>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</si>
  <si>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</si>
  <si>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</si>
  <si>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</si>
  <si>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</si>
  <si>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</si>
  <si>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</si>
  <si>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</si>
  <si>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</si>
  <si>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</si>
  <si>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</si>
  <si>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</si>
  <si>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</si>
  <si>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</si>
  <si>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</si>
  <si>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</si>
  <si>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</si>
  <si>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</si>
  <si>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</si>
  <si>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</si>
  <si>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</si>
  <si>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</si>
  <si>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</si>
  <si>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</si>
  <si>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</si>
  <si>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</si>
  <si>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</si>
  <si>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</si>
  <si>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</si>
  <si>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</si>
  <si>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</si>
  <si>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</si>
  <si>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</si>
  <si>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</si>
  <si>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</si>
  <si>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</si>
  <si>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</si>
  <si>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</si>
  <si>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</si>
  <si>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</si>
  <si>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</si>
  <si>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</si>
  <si>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</si>
  <si>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</si>
  <si>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</si>
  <si>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</si>
  <si>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</si>
  <si>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</si>
  <si>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</si>
  <si>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</si>
  <si>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</si>
  <si>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</si>
  <si>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</si>
  <si>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</si>
  <si>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</si>
  <si>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</si>
  <si>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</si>
  <si>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</si>
  <si>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</si>
  <si>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</si>
  <si>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</si>
  <si>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</si>
  <si>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</si>
  <si>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</si>
  <si>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</si>
  <si>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</si>
  <si>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</si>
  <si>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</si>
  <si>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</si>
  <si>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</si>
  <si>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</si>
  <si>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</si>
  <si>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</si>
  <si>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</si>
  <si>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</si>
  <si>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</si>
  <si>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</si>
  <si>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</si>
  <si>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</si>
  <si>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</si>
  <si>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</si>
  <si>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</si>
  <si>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</si>
  <si>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</si>
  <si>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</si>
  <si>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</si>
  <si>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</si>
  <si>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</si>
  <si>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</si>
  <si>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</si>
  <si>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</si>
  <si>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</si>
  <si>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</si>
  <si>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</si>
  <si>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</si>
  <si>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</si>
  <si>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</si>
  <si>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</si>
  <si>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</si>
  <si>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</si>
  <si>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</si>
  <si>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</si>
  <si>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</si>
  <si>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</si>
  <si>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</si>
  <si>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</si>
  <si>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</si>
  <si>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</si>
  <si>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</si>
  <si>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</si>
  <si>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</si>
  <si>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</si>
  <si>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</si>
  <si>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</si>
  <si>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</si>
  <si>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</si>
  <si>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</si>
  <si>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</si>
  <si>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</si>
  <si>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</si>
  <si>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</si>
  <si>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</si>
  <si>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</si>
  <si>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</si>
  <si>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</si>
  <si>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</si>
  <si>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</si>
  <si>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</si>
  <si>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</si>
  <si>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</si>
  <si>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</si>
  <si>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</si>
  <si>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</si>
  <si>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</si>
  <si>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</si>
  <si>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</si>
  <si>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</si>
  <si>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</si>
  <si>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</si>
  <si>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</si>
  <si>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</si>
  <si>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</si>
  <si>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</si>
  <si>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</si>
  <si>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</si>
  <si>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</si>
  <si>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</si>
  <si>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</si>
  <si>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</si>
  <si>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</si>
  <si>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</si>
  <si>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</si>
  <si>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</si>
  <si>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</si>
  <si>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</si>
  <si>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</si>
  <si>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</si>
  <si>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</si>
  <si>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</si>
  <si>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</si>
  <si>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</si>
  <si>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</si>
  <si>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</si>
  <si>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</si>
  <si>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</si>
  <si>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</si>
  <si>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</si>
  <si>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</si>
  <si>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</si>
  <si>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</si>
  <si>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</si>
  <si>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</si>
  <si>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</si>
  <si>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</si>
  <si>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</si>
  <si>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</si>
  <si>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</si>
  <si>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</si>
  <si>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</si>
  <si>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</si>
  <si>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</si>
  <si>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</si>
  <si>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</si>
  <si>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</si>
  <si>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</si>
  <si>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</si>
  <si>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</si>
  <si>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</si>
  <si>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</si>
  <si>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</si>
  <si>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</si>
  <si>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</si>
  <si>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</si>
  <si>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</si>
  <si>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</si>
  <si>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</si>
  <si>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</si>
  <si>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</si>
  <si>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</si>
  <si>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</si>
  <si>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</si>
  <si>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</si>
  <si>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</si>
  <si>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</si>
  <si>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</si>
  <si>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</si>
  <si>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</si>
  <si>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</si>
  <si>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</si>
  <si>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</si>
  <si>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</si>
  <si>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</si>
  <si>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</si>
  <si>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</si>
  <si>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</si>
  <si>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</si>
  <si>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</si>
  <si>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</si>
  <si>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</si>
  <si>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</si>
  <si>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</si>
  <si>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</si>
  <si>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</si>
  <si>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</si>
  <si>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</si>
  <si>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</si>
  <si>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</si>
  <si>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</si>
  <si>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</si>
  <si>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</si>
  <si>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</si>
  <si>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</si>
  <si>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</si>
  <si>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</si>
  <si>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</si>
  <si>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</si>
  <si>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</si>
  <si>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</si>
  <si>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</si>
  <si>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</si>
  <si>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</si>
  <si>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</si>
  <si>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</si>
  <si>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</si>
  <si>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</si>
  <si>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</si>
  <si>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</si>
  <si>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</si>
  <si>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</si>
  <si>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</si>
  <si>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</si>
  <si>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</si>
  <si>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</si>
  <si>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</si>
  <si>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</si>
  <si>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</si>
  <si>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</si>
  <si>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</si>
  <si>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</si>
  <si>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</si>
  <si>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</si>
  <si>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</si>
  <si>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</si>
  <si>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</si>
  <si>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</si>
  <si>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</si>
  <si>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</si>
  <si>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</si>
  <si>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</si>
  <si>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</si>
  <si>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</si>
  <si>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</si>
  <si>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</si>
  <si>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</si>
  <si>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</si>
  <si>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</si>
  <si>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</si>
  <si>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</si>
  <si>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</si>
  <si>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</si>
  <si>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</si>
  <si>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</si>
  <si>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</si>
  <si>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</si>
  <si>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</si>
  <si>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</si>
  <si>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</si>
  <si>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</si>
  <si>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</si>
  <si>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</si>
  <si>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</si>
  <si>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</si>
  <si>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</si>
  <si>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</si>
  <si>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</si>
  <si>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</si>
  <si>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</si>
  <si>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</si>
  <si>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</si>
  <si>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</si>
  <si>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</si>
  <si>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</si>
  <si>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</si>
  <si>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</si>
  <si>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</si>
  <si>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</si>
  <si>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</si>
  <si>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</si>
  <si>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</si>
  <si>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</si>
  <si>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</si>
  <si>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</si>
  <si>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</si>
  <si>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</si>
  <si>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</si>
  <si>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</si>
  <si>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</si>
  <si>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</si>
  <si>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</si>
  <si>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</si>
  <si>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</si>
  <si>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</si>
  <si>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</si>
  <si>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</si>
  <si>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</si>
  <si>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</si>
  <si>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</si>
  <si>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</si>
  <si>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</si>
  <si>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</si>
  <si>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</si>
  <si>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</si>
  <si>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</si>
  <si>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</si>
  <si>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</si>
  <si>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</si>
  <si>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</si>
  <si>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</si>
  <si>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</si>
  <si>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</si>
  <si>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</si>
  <si>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</si>
  <si>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</si>
  <si>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</si>
  <si>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</si>
  <si>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</si>
  <si>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</si>
  <si>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</si>
  <si>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</si>
  <si>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</si>
  <si>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</si>
  <si>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</si>
  <si>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</si>
  <si>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</si>
  <si>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</si>
  <si>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</si>
  <si>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</si>
  <si>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</si>
  <si>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</si>
  <si>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</si>
  <si>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</si>
  <si>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</si>
  <si>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</si>
  <si>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</si>
  <si>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</si>
  <si>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</si>
  <si>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</si>
  <si>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</si>
  <si>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</si>
  <si>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</si>
  <si>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</si>
  <si>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</si>
  <si>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</si>
  <si>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</si>
  <si>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</si>
  <si>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</si>
  <si>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</si>
  <si>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</si>
  <si>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</si>
  <si>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</si>
  <si>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</si>
  <si>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</si>
  <si>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</si>
  <si>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</si>
  <si>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</si>
  <si>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</si>
  <si>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</si>
  <si>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</si>
  <si>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</si>
  <si>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</si>
  <si>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</si>
  <si>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</si>
  <si>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</si>
  <si>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</si>
  <si>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</si>
  <si>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</si>
  <si>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</si>
  <si>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</si>
  <si>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</si>
  <si>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</si>
  <si>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</si>
  <si>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</si>
  <si>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</si>
  <si>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</si>
  <si>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</si>
  <si>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</si>
  <si>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</si>
  <si>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</si>
  <si>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</si>
  <si>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</si>
  <si>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</si>
  <si>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</si>
  <si>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</si>
  <si>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</si>
  <si>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</si>
  <si>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</si>
  <si>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</si>
  <si>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</si>
  <si>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</si>
  <si>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</si>
  <si>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</si>
  <si>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</si>
  <si>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</si>
  <si>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</si>
  <si>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</si>
  <si>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</si>
  <si>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</si>
  <si>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</si>
  <si>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</si>
  <si>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</si>
  <si>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</si>
  <si>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</si>
  <si>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</si>
  <si>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</si>
  <si>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</si>
  <si>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</si>
  <si>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</si>
  <si>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</si>
  <si>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</si>
  <si>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</si>
  <si>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</si>
  <si>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</si>
  <si>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</si>
  <si>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</si>
  <si>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</si>
  <si>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</si>
  <si>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</si>
  <si>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</si>
  <si>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</si>
  <si>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</si>
  <si>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</si>
  <si>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</si>
  <si>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</si>
  <si>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</si>
  <si>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</si>
  <si>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</si>
  <si>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</si>
  <si>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</si>
  <si>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</si>
  <si>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</si>
  <si>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</si>
  <si>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</si>
  <si>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</si>
  <si>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</si>
  <si>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</si>
  <si>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</si>
  <si>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</si>
  <si>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</si>
  <si>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</si>
  <si>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</si>
  <si>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</si>
  <si>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</si>
  <si>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</si>
  <si>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</si>
  <si>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</si>
  <si>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</si>
  <si>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</si>
  <si>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</si>
  <si>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</si>
  <si>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</si>
  <si>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</si>
  <si>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</si>
  <si>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</si>
  <si>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</si>
  <si>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</si>
  <si>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</si>
  <si>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</si>
  <si>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</si>
  <si>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</si>
  <si>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</si>
  <si>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</si>
  <si>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</si>
  <si>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</si>
  <si>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</si>
  <si>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</si>
  <si>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</si>
  <si>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</si>
  <si>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</si>
  <si>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</si>
  <si>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</si>
  <si>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</si>
  <si>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</si>
  <si>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</si>
  <si>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</si>
  <si>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</si>
  <si>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</si>
  <si>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</si>
  <si>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</si>
  <si>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</si>
  <si>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</si>
  <si>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</si>
  <si>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</si>
  <si>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</si>
  <si>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</si>
  <si>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</si>
  <si>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</si>
  <si>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</si>
  <si>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</si>
  <si>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</si>
  <si>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</si>
  <si>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</si>
  <si>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</si>
  <si>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</si>
  <si>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</si>
  <si>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</si>
  <si>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</si>
  <si>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</si>
  <si>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</si>
  <si>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</si>
  <si>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</si>
  <si>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</si>
  <si>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</si>
  <si>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</si>
  <si>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</si>
  <si>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</si>
  <si>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</si>
  <si>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</si>
  <si>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</si>
  <si>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</si>
  <si>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</si>
  <si>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</si>
  <si>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</si>
  <si>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</si>
  <si>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</si>
  <si>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</si>
  <si>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</si>
  <si>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</si>
  <si>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</si>
  <si>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</si>
  <si>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</si>
  <si>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</si>
  <si>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</si>
  <si>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</si>
  <si>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</si>
  <si>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</si>
  <si>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</si>
  <si>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</si>
  <si>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</si>
  <si>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</si>
  <si>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</si>
  <si>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</si>
  <si>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</si>
  <si>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</si>
  <si>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</si>
  <si>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</si>
  <si>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</si>
  <si>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</si>
  <si>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</si>
  <si>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</si>
  <si>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</si>
  <si>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</si>
  <si>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</si>
  <si>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</si>
  <si>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</si>
  <si>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</si>
  <si>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</si>
  <si>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</si>
  <si>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</si>
  <si>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</si>
  <si>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</si>
  <si>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</si>
  <si>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</si>
  <si>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</si>
  <si>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</si>
  <si>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</si>
  <si>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</si>
  <si>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</si>
  <si>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</si>
  <si>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</si>
  <si>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</si>
  <si>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</si>
  <si>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</si>
  <si>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</si>
  <si>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</si>
  <si>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</si>
  <si>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</si>
  <si>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</si>
  <si>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</si>
  <si>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</si>
  <si>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</si>
  <si>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</si>
  <si>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</si>
  <si>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</si>
  <si>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</si>
  <si>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</si>
  <si>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</si>
  <si>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</si>
  <si>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</si>
  <si>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</si>
  <si>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</si>
  <si>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</si>
  <si>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</si>
  <si>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</si>
  <si>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</si>
  <si>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</si>
  <si>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</si>
  <si>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</si>
  <si>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</si>
  <si>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</si>
  <si>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</si>
  <si>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</si>
  <si>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</si>
  <si>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</si>
  <si>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</si>
  <si>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</si>
  <si>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</si>
  <si>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</si>
  <si>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</si>
  <si>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</si>
  <si>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</si>
  <si>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</si>
  <si>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</si>
  <si>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</si>
  <si>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</si>
  <si>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</si>
  <si>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</si>
  <si>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</si>
  <si>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</si>
  <si>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</si>
  <si>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</si>
  <si>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</si>
  <si>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</si>
  <si>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</si>
  <si>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</si>
  <si>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</si>
  <si>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</si>
  <si>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</si>
  <si>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</si>
  <si>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</si>
  <si>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</si>
  <si>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</si>
  <si>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</si>
  <si>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</si>
  <si>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</si>
  <si>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</si>
  <si>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</si>
  <si>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</si>
  <si>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</si>
  <si>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</si>
  <si>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</si>
  <si>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</si>
  <si>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</si>
  <si>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</si>
  <si>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</si>
  <si>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</si>
  <si>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</si>
  <si>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</si>
  <si>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</si>
  <si>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</si>
  <si>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</si>
  <si>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</si>
  <si>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</si>
  <si>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</si>
  <si>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</si>
  <si>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</si>
  <si>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</si>
  <si>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</si>
  <si>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</si>
  <si>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</si>
  <si>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</si>
  <si>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</si>
  <si>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</si>
  <si>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</si>
  <si>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</si>
  <si>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</si>
  <si>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</si>
  <si>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</si>
  <si>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</si>
  <si>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</si>
  <si>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</si>
  <si>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</si>
  <si>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</si>
  <si>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</si>
  <si>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</si>
  <si>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</si>
  <si>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</si>
  <si>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</si>
  <si>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</si>
  <si>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</si>
  <si>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</si>
  <si>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</si>
  <si>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</si>
  <si>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</si>
  <si>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</si>
  <si>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</si>
  <si>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</si>
  <si>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</si>
  <si>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</si>
  <si>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</si>
  <si>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</si>
  <si>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</si>
  <si>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</si>
  <si>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</si>
  <si>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</si>
  <si>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</si>
  <si>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</si>
  <si>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</si>
  <si>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</si>
  <si>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</si>
  <si>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</si>
  <si>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</si>
  <si>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</si>
  <si>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</si>
  <si>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</si>
  <si>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</si>
  <si>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</si>
  <si>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</si>
  <si>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</si>
  <si>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</si>
  <si>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</si>
  <si>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</si>
  <si>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</si>
  <si>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</si>
  <si>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</si>
  <si>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</si>
  <si>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</si>
  <si>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</si>
  <si>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</si>
  <si>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</si>
  <si>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</si>
  <si>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</si>
  <si>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</si>
  <si>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</si>
  <si>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</si>
  <si>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</si>
  <si>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</si>
  <si>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</si>
  <si>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</si>
  <si>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</si>
  <si>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</si>
  <si>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</si>
  <si>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</si>
  <si>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</si>
  <si>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</si>
  <si>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</si>
  <si>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</si>
  <si>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</si>
  <si>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</si>
  <si>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</si>
  <si>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</si>
  <si>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</si>
  <si>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</si>
  <si>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</si>
  <si>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</si>
  <si>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</si>
  <si>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</si>
  <si>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</si>
  <si>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</si>
  <si>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</si>
  <si>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</si>
  <si>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</si>
  <si>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</si>
  <si>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</si>
  <si>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</si>
  <si>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</si>
  <si>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</si>
  <si>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</si>
  <si>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</si>
  <si>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</si>
  <si>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</si>
  <si>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</si>
  <si>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</si>
  <si>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</si>
  <si>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</si>
  <si>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</si>
  <si>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</si>
  <si>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</si>
  <si>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</si>
  <si>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</si>
  <si>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</si>
  <si>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</si>
  <si>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</si>
  <si>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</si>
  <si>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</si>
  <si>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</si>
  <si>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</si>
  <si>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</si>
  <si>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</si>
  <si>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</si>
  <si>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</si>
  <si>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</si>
  <si>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</si>
  <si>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</si>
  <si>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</si>
  <si>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</si>
  <si>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</si>
  <si>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</si>
  <si>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</si>
  <si>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</si>
  <si>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</si>
  <si>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</si>
  <si>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</si>
  <si>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</si>
  <si>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</si>
  <si>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</si>
  <si>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</si>
  <si>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</si>
  <si>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</si>
  <si>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</si>
  <si>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</si>
  <si>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</si>
  <si>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</si>
  <si>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</si>
  <si>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</si>
  <si>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</si>
  <si>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</si>
  <si>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</si>
  <si>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</si>
  <si>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</si>
  <si>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</si>
  <si>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</si>
  <si>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</si>
  <si>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</si>
  <si>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</si>
  <si>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</si>
  <si>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</si>
  <si>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</si>
  <si>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</si>
  <si>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</si>
  <si>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</si>
  <si>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</si>
  <si>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</si>
  <si>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</si>
  <si>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</si>
  <si>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</si>
  <si>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</si>
  <si>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</si>
  <si>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</si>
  <si>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</si>
  <si>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</si>
  <si>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</si>
  <si>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</si>
  <si>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</si>
  <si>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</si>
  <si>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</si>
  <si>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</si>
  <si>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</si>
  <si>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</si>
  <si>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</si>
  <si>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</si>
  <si>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</si>
  <si>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</si>
  <si>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</si>
  <si>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</si>
  <si>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</si>
  <si>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</si>
  <si>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</si>
  <si>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</si>
  <si>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</si>
  <si>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</si>
  <si>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</si>
  <si>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</si>
  <si>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</si>
  <si>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</si>
  <si>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</si>
  <si>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</si>
  <si>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</si>
  <si>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</si>
  <si>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</si>
  <si>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</si>
  <si>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</si>
  <si>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</si>
  <si>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</si>
  <si>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</si>
  <si>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</si>
  <si>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</si>
  <si>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</si>
  <si>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</si>
  <si>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</si>
  <si>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</si>
  <si>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</si>
  <si>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</si>
  <si>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</si>
  <si>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</si>
  <si>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</si>
  <si>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</si>
  <si>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</si>
  <si>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</si>
  <si>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</si>
  <si>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</si>
  <si>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</si>
  <si>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</si>
  <si>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</si>
  <si>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</si>
  <si>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</si>
  <si>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</si>
  <si>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</si>
  <si>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</si>
  <si>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</si>
  <si>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</si>
  <si>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</si>
  <si>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</si>
  <si>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</si>
  <si>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</si>
  <si>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</si>
  <si>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</si>
  <si>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</si>
  <si>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</si>
  <si>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</si>
  <si>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</si>
  <si>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</si>
  <si>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</si>
  <si>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</si>
  <si>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</si>
  <si>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</si>
  <si>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</si>
  <si>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</si>
  <si>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</si>
  <si>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</si>
  <si>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</si>
  <si>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</si>
  <si>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</si>
  <si>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</si>
  <si>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</si>
  <si>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</si>
  <si>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</si>
  <si>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</si>
  <si>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</si>
  <si>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</si>
  <si>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</si>
  <si>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</si>
  <si>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</si>
  <si>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</si>
  <si>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</si>
  <si>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</si>
  <si>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</si>
  <si>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</si>
  <si>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</si>
  <si>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</si>
  <si>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</si>
  <si>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</si>
  <si>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</si>
  <si>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</si>
  <si>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</si>
  <si>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</si>
  <si>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</si>
  <si>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</si>
  <si>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</si>
  <si>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</si>
  <si>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</si>
  <si>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</si>
  <si>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</si>
  <si>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</si>
  <si>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</si>
  <si>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</si>
  <si>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</si>
  <si>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</si>
  <si>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</si>
  <si>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</si>
  <si>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</si>
  <si>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</si>
  <si>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</si>
  <si>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</si>
  <si>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</si>
  <si>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</si>
  <si>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</si>
  <si>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</si>
  <si>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</si>
  <si>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</si>
  <si>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</si>
  <si>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</si>
  <si>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</si>
  <si>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</si>
  <si>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</si>
  <si>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</si>
  <si>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</si>
  <si>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</si>
  <si>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</si>
  <si>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</si>
  <si>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</si>
  <si>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</si>
  <si>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</si>
  <si>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</si>
  <si>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</si>
  <si>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</si>
  <si>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</si>
  <si>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</si>
  <si>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</si>
  <si>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</si>
  <si>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</si>
  <si>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</si>
  <si>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</si>
  <si>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</si>
  <si>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</si>
  <si>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</si>
  <si>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</si>
  <si>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</si>
  <si>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</si>
  <si>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</si>
  <si>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</si>
  <si>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</si>
  <si>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</si>
  <si>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</si>
  <si>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</si>
  <si>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</si>
  <si>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</si>
  <si>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</si>
  <si>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</si>
  <si>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</si>
  <si>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</si>
  <si>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</si>
  <si>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</si>
  <si>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</si>
  <si>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</si>
  <si>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</si>
  <si>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</si>
  <si>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</si>
  <si>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</si>
  <si>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</si>
  <si>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</si>
  <si>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</si>
  <si>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</si>
  <si>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</si>
  <si>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</si>
  <si>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</si>
  <si>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</si>
  <si>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</si>
  <si>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</si>
  <si>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</si>
  <si>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</si>
  <si>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</si>
  <si>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</si>
  <si>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</si>
  <si>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</si>
  <si>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</si>
  <si>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</si>
  <si>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</si>
  <si>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</si>
  <si>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</si>
  <si>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</si>
  <si>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</si>
  <si>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</si>
  <si>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</si>
  <si>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</si>
  <si>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</si>
  <si>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</si>
  <si>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</si>
  <si>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</si>
  <si>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</si>
  <si>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</si>
  <si>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</si>
  <si>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</si>
  <si>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</si>
  <si>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</si>
  <si>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</si>
  <si>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</si>
  <si>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</si>
  <si>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</si>
  <si>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</si>
  <si>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</si>
  <si>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</si>
  <si>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</si>
  <si>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</si>
  <si>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</si>
  <si>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</si>
  <si>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</si>
  <si>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</si>
  <si>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</si>
  <si>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</si>
  <si>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</si>
  <si>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</si>
  <si>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</si>
  <si>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</si>
  <si>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</si>
  <si>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</si>
  <si>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</si>
  <si>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</si>
  <si>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</si>
  <si>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</si>
  <si>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</si>
  <si>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</si>
  <si>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</si>
  <si>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</si>
  <si>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</si>
  <si>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</si>
  <si>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</si>
  <si>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</si>
  <si>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</si>
  <si>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</si>
  <si>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</si>
  <si>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</si>
  <si>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</si>
  <si>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</si>
  <si>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</si>
  <si>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</si>
  <si>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</si>
  <si>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</si>
  <si>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</si>
  <si>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</si>
  <si>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</si>
  <si>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</si>
  <si>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</si>
  <si>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</si>
  <si>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</si>
  <si>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</si>
  <si>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</si>
  <si>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</si>
  <si>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</si>
  <si>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</si>
  <si>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</si>
  <si>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</si>
  <si>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</si>
  <si>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</si>
  <si>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</si>
  <si>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</si>
  <si>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</si>
  <si>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</si>
  <si>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</si>
  <si>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</si>
  <si>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</si>
  <si>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</si>
  <si>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</si>
  <si>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</si>
  <si>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</si>
  <si>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</si>
  <si>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</si>
  <si>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</si>
  <si>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</si>
  <si>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</si>
  <si>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</si>
  <si>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</si>
  <si>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</si>
  <si>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</si>
  <si>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</si>
  <si>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</si>
  <si>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</si>
  <si>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</si>
  <si>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</si>
  <si>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</si>
  <si>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</si>
  <si>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</si>
  <si>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</si>
  <si>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</si>
  <si>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</si>
  <si>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</si>
  <si>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</si>
  <si>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</si>
  <si>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</si>
  <si>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</si>
  <si>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</si>
  <si>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</si>
  <si>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</si>
  <si>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</si>
  <si>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</si>
  <si>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</si>
  <si>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</si>
  <si>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</si>
  <si>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</si>
  <si>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</si>
  <si>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</si>
  <si>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</si>
  <si>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</si>
  <si>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</si>
  <si>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</si>
  <si>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</si>
  <si>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</si>
  <si>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</si>
  <si>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</si>
  <si>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</si>
  <si>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</si>
  <si>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</si>
  <si>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</si>
  <si>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</si>
  <si>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</si>
  <si>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</si>
  <si>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</si>
  <si>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</si>
  <si>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</si>
  <si>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</si>
  <si>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</si>
  <si>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</si>
  <si>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</si>
  <si>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</si>
  <si>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</si>
  <si>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</si>
  <si>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</si>
  <si>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</si>
  <si>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</si>
  <si>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</si>
  <si>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</si>
  <si>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</si>
  <si>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</si>
  <si>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</si>
  <si>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</si>
  <si>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</si>
  <si>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</si>
  <si>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</si>
  <si>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</si>
  <si>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</si>
  <si>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</si>
  <si>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</si>
  <si>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</si>
  <si>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</si>
  <si>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</si>
  <si>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</si>
  <si>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</si>
  <si>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</si>
  <si>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</si>
  <si>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</si>
  <si>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</si>
  <si>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</si>
  <si>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</si>
  <si>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</si>
  <si>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</si>
  <si>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</si>
  <si>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</si>
  <si>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</si>
  <si>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</si>
  <si>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</si>
  <si>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</si>
  <si>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</si>
  <si>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</si>
  <si>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</si>
  <si>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</si>
  <si>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</si>
  <si>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</si>
  <si>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</si>
  <si>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</si>
  <si>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</si>
  <si>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</si>
  <si>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</si>
  <si>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</si>
  <si>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</si>
  <si>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</si>
  <si>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</si>
  <si>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</si>
  <si>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</si>
  <si>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</si>
  <si>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</si>
  <si>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</si>
  <si>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</si>
  <si>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</si>
  <si>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</si>
  <si>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</si>
  <si>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</si>
  <si>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</si>
  <si>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</si>
  <si>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</si>
  <si>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</si>
  <si>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</si>
  <si>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</si>
  <si>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</si>
  <si>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</si>
  <si>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</si>
  <si>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</si>
  <si>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</si>
  <si>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</si>
  <si>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</si>
  <si>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</si>
  <si>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</si>
  <si>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</si>
  <si>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</si>
  <si>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</si>
  <si>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</si>
  <si>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</si>
  <si>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</si>
  <si>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</si>
  <si>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</si>
  <si>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</si>
  <si>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</si>
  <si>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</si>
  <si>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</si>
  <si>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</si>
  <si>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</si>
  <si>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</si>
  <si>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</si>
  <si>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</si>
  <si>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</si>
  <si>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</si>
  <si>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</si>
  <si>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</si>
  <si>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</si>
  <si>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</si>
  <si>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</si>
  <si>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</si>
  <si>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</si>
  <si>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</si>
  <si>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</si>
  <si>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</si>
  <si>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</si>
  <si>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</si>
  <si>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</si>
  <si>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</si>
  <si>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</si>
  <si>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</si>
  <si>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</si>
  <si>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</si>
  <si>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</si>
  <si>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</si>
  <si>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</si>
  <si>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</si>
  <si>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</si>
  <si>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</si>
  <si>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</si>
  <si>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</si>
  <si>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</si>
  <si>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</si>
  <si>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</si>
  <si>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</si>
  <si>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</si>
  <si>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</si>
  <si>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</si>
  <si>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</si>
  <si>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</si>
  <si>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</si>
  <si>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</si>
  <si>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</si>
  <si>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</si>
  <si>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</si>
  <si>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</si>
  <si>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</si>
  <si>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</si>
  <si>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</si>
  <si>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</si>
  <si>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</si>
  <si>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</si>
  <si>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</si>
  <si>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</si>
  <si>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</si>
  <si>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</si>
  <si>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</si>
  <si>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</si>
  <si>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</si>
  <si>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</si>
  <si>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</si>
  <si>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</si>
  <si>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</si>
  <si>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</si>
  <si>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</si>
  <si>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</si>
  <si>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</si>
  <si>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</si>
  <si>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</si>
  <si>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</si>
  <si>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</si>
  <si>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</si>
  <si>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</si>
  <si>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</si>
  <si>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</si>
  <si>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</si>
  <si>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</si>
  <si>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</si>
  <si>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</si>
  <si>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</si>
  <si>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</si>
  <si>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</si>
  <si>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</si>
  <si>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</si>
  <si>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</si>
  <si>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</si>
  <si>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</si>
  <si>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</si>
  <si>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</si>
  <si>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</si>
  <si>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</si>
  <si>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</si>
  <si>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</si>
  <si>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</si>
  <si>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</si>
  <si>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</si>
  <si>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</si>
  <si>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</si>
  <si>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</si>
  <si>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</si>
  <si>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</si>
  <si>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</si>
  <si>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</si>
  <si>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</si>
  <si>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</si>
  <si>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</si>
  <si>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</si>
  <si>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</si>
  <si>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</si>
  <si>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</si>
  <si>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</si>
  <si>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</si>
  <si>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</si>
  <si>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</si>
  <si>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</si>
  <si>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</si>
  <si>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</si>
  <si>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</si>
  <si>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</si>
  <si>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</si>
  <si>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</si>
  <si>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</si>
  <si>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</si>
  <si>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</si>
  <si>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</si>
  <si>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</si>
  <si>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</si>
  <si>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</si>
  <si>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</si>
  <si>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</si>
  <si>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</si>
  <si>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</si>
  <si>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</si>
  <si>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</si>
  <si>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</si>
  <si>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</si>
  <si>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</si>
  <si>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</si>
  <si>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</si>
  <si>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</si>
  <si>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</si>
  <si>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</si>
  <si>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</si>
  <si>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</si>
  <si>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</si>
  <si>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</si>
  <si>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</si>
  <si>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</si>
  <si>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</si>
  <si>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</si>
  <si>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</si>
  <si>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</si>
  <si>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</si>
  <si>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</si>
  <si>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</si>
  <si>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</si>
  <si>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</si>
  <si>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</si>
  <si>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</si>
  <si>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</si>
  <si>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</si>
  <si>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</si>
  <si>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</si>
  <si>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</si>
  <si>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</si>
  <si>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</si>
  <si>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</si>
  <si>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</si>
  <si>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</si>
  <si>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</si>
  <si>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</si>
  <si>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</si>
  <si>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</si>
  <si>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</si>
  <si>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</si>
  <si>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</si>
  <si>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</si>
  <si>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</si>
  <si>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</si>
  <si>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</si>
  <si>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</si>
  <si>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</si>
  <si>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</si>
  <si>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</si>
  <si>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</si>
  <si>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</si>
  <si>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</si>
  <si>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</si>
  <si>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</si>
  <si>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</si>
  <si>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</si>
  <si>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</si>
  <si>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</si>
  <si>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</si>
  <si>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</si>
  <si>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</si>
  <si>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</si>
  <si>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</si>
  <si>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</si>
  <si>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</si>
  <si>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</si>
  <si>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</si>
  <si>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</si>
  <si>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</si>
  <si>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</si>
  <si>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</si>
  <si>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</si>
  <si>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</si>
  <si>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</si>
  <si>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</si>
  <si>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</si>
  <si>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</si>
  <si>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</si>
  <si>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</si>
  <si>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</si>
  <si>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</si>
  <si>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</si>
  <si>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</si>
  <si>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</si>
  <si>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</si>
  <si>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</si>
  <si>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</si>
  <si>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</si>
  <si>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</si>
  <si>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</si>
  <si>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</si>
  <si>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</si>
  <si>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</si>
  <si>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</si>
  <si>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</si>
  <si>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</si>
  <si>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</si>
  <si>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</si>
  <si>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</si>
  <si>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</si>
  <si>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</si>
  <si>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</si>
  <si>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</si>
  <si>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</si>
  <si>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</si>
  <si>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</si>
  <si>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</si>
  <si>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</si>
  <si>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</si>
  <si>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</si>
  <si>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</si>
  <si>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</si>
  <si>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</si>
  <si>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</si>
  <si>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</si>
  <si>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</si>
  <si>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</si>
  <si>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</si>
  <si>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</si>
  <si>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</si>
  <si>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</si>
  <si>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</si>
  <si>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</si>
  <si>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</si>
  <si>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</si>
  <si>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</si>
  <si>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</si>
  <si>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</si>
  <si>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</si>
  <si>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</si>
  <si>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</si>
  <si>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</si>
  <si>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</si>
  <si>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</si>
  <si>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</si>
  <si>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</si>
  <si>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</si>
  <si>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</si>
  <si>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</si>
  <si>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</si>
  <si>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</si>
  <si>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</si>
  <si>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</si>
  <si>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</si>
  <si>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</si>
  <si>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</si>
  <si>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</si>
  <si>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</si>
  <si>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</si>
  <si>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</si>
  <si>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</si>
  <si>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</si>
  <si>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</si>
  <si>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</si>
  <si>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</si>
  <si>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</si>
  <si>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</si>
  <si>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</si>
  <si>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</si>
  <si>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</si>
  <si>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</si>
  <si>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</si>
  <si>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</si>
  <si>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</si>
  <si>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</si>
  <si>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</si>
  <si>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</si>
  <si>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</si>
  <si>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</si>
  <si>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</si>
  <si>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</si>
  <si>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</si>
  <si>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</si>
  <si>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</si>
  <si>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</si>
  <si>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</si>
  <si>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</si>
  <si>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</si>
  <si>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</si>
  <si>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</si>
  <si>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</si>
  <si>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</si>
  <si>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</si>
  <si>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</si>
  <si>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</si>
  <si>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</si>
  <si>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</si>
  <si>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</si>
  <si>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</si>
  <si>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</si>
  <si>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</si>
  <si>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</si>
  <si>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</si>
  <si>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</si>
  <si>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</si>
  <si>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</si>
  <si>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</si>
  <si>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</si>
  <si>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</si>
  <si>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</si>
  <si>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</si>
  <si>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</si>
  <si>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</si>
  <si>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</si>
  <si>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</si>
  <si>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</si>
  <si>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</si>
  <si>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</si>
  <si>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</si>
  <si>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</si>
  <si>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</si>
  <si>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</si>
  <si>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</si>
  <si>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</si>
  <si>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</si>
  <si>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</si>
  <si>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</si>
  <si>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</si>
  <si>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</si>
  <si>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</si>
  <si>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</si>
  <si>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</si>
  <si>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</si>
  <si>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</si>
  <si>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</si>
  <si>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</si>
  <si>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</si>
  <si>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</si>
  <si>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</si>
  <si>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</si>
  <si>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</si>
  <si>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</si>
  <si>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</si>
  <si>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</si>
  <si>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</si>
  <si>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</si>
  <si>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</si>
  <si>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</si>
  <si>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</si>
  <si>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</si>
  <si>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</si>
  <si>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</si>
  <si>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</si>
  <si>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</si>
  <si>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</si>
  <si>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</si>
  <si>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</si>
  <si>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</si>
  <si>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</si>
  <si>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</si>
  <si>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</si>
  <si>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</si>
  <si>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</si>
  <si>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</si>
  <si>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</si>
  <si>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</si>
  <si>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</si>
  <si>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</si>
  <si>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</si>
  <si>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</si>
  <si>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</si>
  <si>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</si>
  <si>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</si>
  <si>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</si>
  <si>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</si>
  <si>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</si>
  <si>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</si>
  <si>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</si>
  <si>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</si>
  <si>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</si>
  <si>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</si>
  <si>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</si>
  <si>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</si>
  <si>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</si>
  <si>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</si>
  <si>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</si>
  <si>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</si>
  <si>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</si>
  <si>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</si>
  <si>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</si>
  <si>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</si>
  <si>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</si>
  <si>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</si>
  <si>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</si>
  <si>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</si>
  <si>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</si>
  <si>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</si>
  <si>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</si>
  <si>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</si>
  <si>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</si>
  <si>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</si>
  <si>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</si>
  <si>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</si>
  <si>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</si>
  <si>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</si>
  <si>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</si>
  <si>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</si>
  <si>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</si>
  <si>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</si>
  <si>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</si>
  <si>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</si>
  <si>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</si>
  <si>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</si>
  <si>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</si>
  <si>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</si>
  <si>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</si>
  <si>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</si>
  <si>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</si>
  <si>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</si>
  <si>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</si>
  <si>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</si>
  <si>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</si>
  <si>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</si>
  <si>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</si>
  <si>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</si>
  <si>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</si>
  <si>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</si>
  <si>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</si>
  <si>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</si>
  <si>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</si>
  <si>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</si>
  <si>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</si>
  <si>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</si>
  <si>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</si>
  <si>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</si>
  <si>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</si>
  <si>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</si>
  <si>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</si>
  <si>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</si>
  <si>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</si>
  <si>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</si>
  <si>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</si>
  <si>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</si>
  <si>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</si>
  <si>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</si>
  <si>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</si>
  <si>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</si>
  <si>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</si>
  <si>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</si>
  <si>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</si>
  <si>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</si>
  <si>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</si>
  <si>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</si>
  <si>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</si>
  <si>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</si>
  <si>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</si>
  <si>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</si>
  <si>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</si>
  <si>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</si>
  <si>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</si>
  <si>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</si>
  <si>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</si>
  <si>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</si>
  <si>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</si>
  <si>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</si>
  <si>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</si>
  <si>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</si>
  <si>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</si>
  <si>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</si>
  <si>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</si>
  <si>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</si>
  <si>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</si>
  <si>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</si>
  <si>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</si>
  <si>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</si>
  <si>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</si>
  <si>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</si>
  <si>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</si>
  <si>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</si>
  <si>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</si>
  <si>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</si>
  <si>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</si>
  <si>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</si>
  <si>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</si>
  <si>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</si>
  <si>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</si>
  <si>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</si>
  <si>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</si>
  <si>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</si>
  <si>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</si>
  <si>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</si>
  <si>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</si>
  <si>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</si>
  <si>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</si>
  <si>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</si>
  <si>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</si>
  <si>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</si>
  <si>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</si>
  <si>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</si>
  <si>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</si>
  <si>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</si>
  <si>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</si>
  <si>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</si>
  <si>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</si>
  <si>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</si>
  <si>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</si>
  <si>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</si>
  <si>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</si>
  <si>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</si>
  <si>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</si>
  <si>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</si>
  <si>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</si>
  <si>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</si>
  <si>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</si>
  <si>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</si>
  <si>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</si>
  <si>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</si>
  <si>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</si>
  <si>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</si>
  <si>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</si>
  <si>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</si>
  <si>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</si>
  <si>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</si>
  <si>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</si>
  <si>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</si>
  <si>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</si>
  <si>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</si>
  <si>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</si>
  <si>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</si>
  <si>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</si>
  <si>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</si>
  <si>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</si>
  <si>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</si>
  <si>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</si>
  <si>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</si>
  <si>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</si>
  <si>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</si>
  <si>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</si>
  <si>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</si>
  <si>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</si>
  <si>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</si>
  <si>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</si>
  <si>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</si>
  <si>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</si>
  <si>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</si>
  <si>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</si>
  <si>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</si>
  <si>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</si>
  <si>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</si>
  <si>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</si>
  <si>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</si>
  <si>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</si>
  <si>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</si>
  <si>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</si>
  <si>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</si>
  <si>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</si>
  <si>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</si>
  <si>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</si>
  <si>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</si>
  <si>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</si>
  <si>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</si>
  <si>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</si>
  <si>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</si>
  <si>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</si>
  <si>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</si>
  <si>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</si>
  <si>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</si>
  <si>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</si>
  <si>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</si>
  <si>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</si>
  <si>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</si>
  <si>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</si>
  <si>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</si>
  <si>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</si>
  <si>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</si>
  <si>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</si>
  <si>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</si>
  <si>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</si>
  <si>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</si>
  <si>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</si>
  <si>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</si>
  <si>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</si>
  <si>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</si>
  <si>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</si>
  <si>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</si>
  <si>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</si>
  <si>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</si>
  <si>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</si>
  <si>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</si>
  <si>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</si>
  <si>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</si>
  <si>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</si>
  <si>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</si>
  <si>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</si>
  <si>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</si>
  <si>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</si>
  <si>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</si>
  <si>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</si>
  <si>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</si>
  <si>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</si>
  <si>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</si>
  <si>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</si>
  <si>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</si>
  <si>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</si>
  <si>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</si>
  <si>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</si>
  <si>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</si>
  <si>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</si>
  <si>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</si>
  <si>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</si>
  <si>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</si>
  <si>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</si>
  <si>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</si>
  <si>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</si>
  <si>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</si>
  <si>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</si>
  <si>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</si>
  <si>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</si>
  <si>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</si>
  <si>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</si>
  <si>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</si>
  <si>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</si>
  <si>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</si>
  <si>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</si>
  <si>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</si>
  <si>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</si>
  <si>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</si>
  <si>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</si>
  <si>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</si>
  <si>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</si>
  <si>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</si>
  <si>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</si>
  <si>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</si>
  <si>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</si>
  <si>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</si>
  <si>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</si>
  <si>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</si>
  <si>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</si>
  <si>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</si>
  <si>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</si>
  <si>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</si>
  <si>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</si>
  <si>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</si>
  <si>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</si>
  <si>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</si>
  <si>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</si>
  <si>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</si>
  <si>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</si>
  <si>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</si>
  <si>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</si>
  <si>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</si>
  <si>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</si>
  <si>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</si>
  <si>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</si>
  <si>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</si>
  <si>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</si>
  <si>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</si>
  <si>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</si>
  <si>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</si>
  <si>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</si>
  <si>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</si>
  <si>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</si>
  <si>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</si>
  <si>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</si>
  <si>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</si>
  <si>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</si>
  <si>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</si>
  <si>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</si>
  <si>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</si>
  <si>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</si>
  <si>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</si>
  <si>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</si>
  <si>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</si>
  <si>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</si>
  <si>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</si>
  <si>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</si>
  <si>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</si>
  <si>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</si>
  <si>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</si>
  <si>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</si>
  <si>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</si>
  <si>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</si>
  <si>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</si>
  <si>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</si>
  <si>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</si>
  <si>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</si>
  <si>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</si>
  <si>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</si>
  <si>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</si>
  <si>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</si>
  <si>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</si>
  <si>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</si>
  <si>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</si>
  <si>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</si>
  <si>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</si>
  <si>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</si>
  <si>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</si>
  <si>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</si>
  <si>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</si>
  <si>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</si>
  <si>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</si>
  <si>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</si>
  <si>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</si>
  <si>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</si>
  <si>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</si>
  <si>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</si>
  <si>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</si>
  <si>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</si>
  <si>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</si>
  <si>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</si>
  <si>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</si>
  <si>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</si>
  <si>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</si>
  <si>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</si>
  <si>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</si>
  <si>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</si>
  <si>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</si>
  <si>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</si>
  <si>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</si>
  <si>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</si>
  <si>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</si>
  <si>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</si>
  <si>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</si>
  <si>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</si>
  <si>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</si>
  <si>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</si>
  <si>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</si>
  <si>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</si>
  <si>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</si>
  <si>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</si>
  <si>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</si>
  <si>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</si>
  <si>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</si>
  <si>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</si>
  <si>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</si>
  <si>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</si>
  <si>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</si>
  <si>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</si>
  <si>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</si>
  <si>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</si>
  <si>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</si>
  <si>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</si>
  <si>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</si>
  <si>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</si>
  <si>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</si>
  <si>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</si>
  <si>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</si>
  <si>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</si>
  <si>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</si>
  <si>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</si>
  <si>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</si>
  <si>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</si>
  <si>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</si>
  <si>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</si>
  <si>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</si>
  <si>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</si>
  <si>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</si>
  <si>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</si>
  <si>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</si>
  <si>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</si>
  <si>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</si>
  <si>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</si>
  <si>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</si>
  <si>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</si>
  <si>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</si>
  <si>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</si>
  <si>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</si>
  <si>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</si>
  <si>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</si>
  <si>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</si>
  <si>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</si>
  <si>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</si>
  <si>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</si>
  <si>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</si>
  <si>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</si>
  <si>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</si>
  <si>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</si>
  <si>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</si>
  <si>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</si>
  <si>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</si>
  <si>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</si>
  <si>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</si>
  <si>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</si>
  <si>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</si>
  <si>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</si>
  <si>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</si>
  <si>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</si>
  <si>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</si>
  <si>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</si>
  <si>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</si>
  <si>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</si>
  <si>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</si>
  <si>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</si>
  <si>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</si>
  <si>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</si>
  <si>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</si>
  <si>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</si>
  <si>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</si>
  <si>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</si>
  <si>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</si>
  <si>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</si>
  <si>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</si>
  <si>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</si>
  <si>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</si>
  <si>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</si>
  <si>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</si>
  <si>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</si>
  <si>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</si>
  <si>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</si>
  <si>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</si>
  <si>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</si>
  <si>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</si>
  <si>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</si>
  <si>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</si>
  <si>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</si>
  <si>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</si>
  <si>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</si>
  <si>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</si>
  <si>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</si>
  <si>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</si>
  <si>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</si>
  <si>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</si>
  <si>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</si>
  <si>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</si>
  <si>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</si>
  <si>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</si>
  <si>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</si>
  <si>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</si>
  <si>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</si>
  <si>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</si>
  <si>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</si>
  <si>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</si>
  <si>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</si>
  <si>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</si>
  <si>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</si>
  <si>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</si>
  <si>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</si>
  <si>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</si>
  <si>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</si>
  <si>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</si>
  <si>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</si>
  <si>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</si>
  <si>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</si>
  <si>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</si>
  <si>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</si>
  <si>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</si>
  <si>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</si>
  <si>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</si>
  <si>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</si>
  <si>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</si>
  <si>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</si>
  <si>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</si>
  <si>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</si>
  <si>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</si>
  <si>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</si>
  <si>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</si>
  <si>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</si>
  <si>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</si>
  <si>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</si>
  <si>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</si>
  <si>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</si>
  <si>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</si>
  <si>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</si>
  <si>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</si>
  <si>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</si>
  <si>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</si>
  <si>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</si>
  <si>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</si>
  <si>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</si>
  <si>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</si>
  <si>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</si>
  <si>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</si>
  <si>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</si>
  <si>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</si>
  <si>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</si>
  <si>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</si>
  <si>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</si>
  <si>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</si>
  <si>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</si>
  <si>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</si>
  <si>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</si>
  <si>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</si>
  <si>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</si>
  <si>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</si>
  <si>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</si>
  <si>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</si>
  <si>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</si>
  <si>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</si>
  <si>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</si>
  <si>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</si>
  <si>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</si>
  <si>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</si>
  <si>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</si>
  <si>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</si>
  <si>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</si>
  <si>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</si>
  <si>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</si>
  <si>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</si>
  <si>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</si>
  <si>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</si>
  <si>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</si>
  <si>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</si>
  <si>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</si>
  <si>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</si>
  <si>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</si>
  <si>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</si>
  <si>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</si>
  <si>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</si>
  <si>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</si>
  <si>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</si>
  <si>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</si>
  <si>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</si>
  <si>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</si>
  <si>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</si>
  <si>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</si>
  <si>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</si>
  <si>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</si>
  <si>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</si>
  <si>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</si>
  <si>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</si>
  <si>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</si>
  <si>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</si>
  <si>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</si>
  <si>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</si>
  <si>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</si>
  <si>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</si>
  <si>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</si>
  <si>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</si>
  <si>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</si>
  <si>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</si>
  <si>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</si>
  <si>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</si>
  <si>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</si>
  <si>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</si>
  <si>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</si>
  <si>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</si>
  <si>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</si>
  <si>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</si>
  <si>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</si>
  <si>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</si>
  <si>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</si>
  <si>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</si>
  <si>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</si>
  <si>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</si>
  <si>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</si>
  <si>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</si>
  <si>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</si>
  <si>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</si>
  <si>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</si>
  <si>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</si>
  <si>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</si>
  <si>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</si>
  <si>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</si>
  <si>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</si>
  <si>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</si>
  <si>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</si>
  <si>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</si>
  <si>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</si>
  <si>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</si>
  <si>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</si>
  <si>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</si>
  <si>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</si>
  <si>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</si>
  <si>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</si>
  <si>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</si>
  <si>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</si>
  <si>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</si>
  <si>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</si>
  <si>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</si>
  <si>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</si>
  <si>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</si>
  <si>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</si>
  <si>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</si>
  <si>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</si>
  <si>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</si>
  <si>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</si>
  <si>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</si>
  <si>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</si>
  <si>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</si>
  <si>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</si>
  <si>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</si>
  <si>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</si>
  <si>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</si>
  <si>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</si>
  <si>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</si>
  <si>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</si>
  <si>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</si>
  <si>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</si>
  <si>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</si>
  <si>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</si>
  <si>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</si>
  <si>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</si>
  <si>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</si>
  <si>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</si>
  <si>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</si>
  <si>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</si>
  <si>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</si>
  <si>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</si>
  <si>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</si>
  <si>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</si>
  <si>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</si>
  <si>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</si>
  <si>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</si>
  <si>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</si>
  <si>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</si>
  <si>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</si>
  <si>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</si>
  <si>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</si>
  <si>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</si>
  <si>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</si>
  <si>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</si>
  <si>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</si>
  <si>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</si>
  <si>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</si>
  <si>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</si>
  <si>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</si>
  <si>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</si>
  <si>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</si>
  <si>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</si>
  <si>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</si>
  <si>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</si>
  <si>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</si>
  <si>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</si>
  <si>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</si>
  <si>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</si>
  <si>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</si>
  <si>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</si>
  <si>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</si>
  <si>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</si>
  <si>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</si>
  <si>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</si>
  <si>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</si>
  <si>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</si>
  <si>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</si>
  <si>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</si>
  <si>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</si>
  <si>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</si>
  <si>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</si>
  <si>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</si>
  <si>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</si>
  <si>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</si>
  <si>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</si>
  <si>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</si>
  <si>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</si>
  <si>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</si>
  <si>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</si>
  <si>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</si>
  <si>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</si>
  <si>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</si>
  <si>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</si>
  <si>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</si>
  <si>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</si>
  <si>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</si>
  <si>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</si>
  <si>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</si>
  <si>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</si>
  <si>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</si>
  <si>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</si>
  <si>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</si>
  <si>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</si>
  <si>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</si>
  <si>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</si>
  <si>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</si>
  <si>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</si>
  <si>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</si>
  <si>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</si>
  <si>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</si>
  <si>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</si>
  <si>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</si>
  <si>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</si>
  <si>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</si>
  <si>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</si>
  <si>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</si>
  <si>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</si>
  <si>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</si>
  <si>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</si>
  <si>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</si>
  <si>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</si>
  <si>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</si>
  <si>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</si>
  <si>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</si>
  <si>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</si>
  <si>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</si>
  <si>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</si>
  <si>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</si>
  <si>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</si>
  <si>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</si>
  <si>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</si>
  <si>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</si>
  <si>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</si>
  <si>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</si>
  <si>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</si>
  <si>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</si>
  <si>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</si>
  <si>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</si>
  <si>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</si>
  <si>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</si>
  <si>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</si>
  <si>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</si>
  <si>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</si>
  <si>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</si>
  <si>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</si>
  <si>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</si>
  <si>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</si>
  <si>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</si>
  <si>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</si>
  <si>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</si>
  <si>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</si>
  <si>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</si>
  <si>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</si>
  <si>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</si>
  <si>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</si>
  <si>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</si>
  <si>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</si>
  <si>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</si>
  <si>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</si>
  <si>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</si>
  <si>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</si>
  <si>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</si>
  <si>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</si>
  <si>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</si>
  <si>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</si>
  <si>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</si>
  <si>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</si>
  <si>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</si>
  <si>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</si>
  <si>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</si>
  <si>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</si>
  <si>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</si>
  <si>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</si>
  <si>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</si>
  <si>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</si>
  <si>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</si>
  <si>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</si>
  <si>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</si>
  <si>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</si>
  <si>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</si>
  <si>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</si>
  <si>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</si>
  <si>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</si>
  <si>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</si>
  <si>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</si>
  <si>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</si>
  <si>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</si>
  <si>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</si>
  <si>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</si>
  <si>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</si>
  <si>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</si>
  <si>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</si>
  <si>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</si>
  <si>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</si>
  <si>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</si>
  <si>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</si>
  <si>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</si>
  <si>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</si>
  <si>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</si>
  <si>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</si>
  <si>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</si>
  <si>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</si>
  <si>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</si>
  <si>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</si>
  <si>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</si>
  <si>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</si>
  <si>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</si>
  <si>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</si>
  <si>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</si>
  <si>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</si>
  <si>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</si>
  <si>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</si>
  <si>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</si>
  <si>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</si>
  <si>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</si>
  <si>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</si>
  <si>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</si>
  <si>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</si>
  <si>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</si>
  <si>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</si>
  <si>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</si>
  <si>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</si>
  <si>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</si>
  <si>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</si>
  <si>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</si>
  <si>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</si>
  <si>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</si>
  <si>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</si>
  <si>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</si>
  <si>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</si>
  <si>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</si>
  <si>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</si>
  <si>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</si>
  <si>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</si>
  <si>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</si>
  <si>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</si>
  <si>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</si>
  <si>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</si>
  <si>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</si>
  <si>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</si>
  <si>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</si>
  <si>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</si>
  <si>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</si>
  <si>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</si>
  <si>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</si>
  <si>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</si>
  <si>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</si>
  <si>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</si>
  <si>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</si>
  <si>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</si>
  <si>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</si>
  <si>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</si>
  <si>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</si>
  <si>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</si>
  <si>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</si>
  <si>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</si>
  <si>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</si>
  <si>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</si>
  <si>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</si>
  <si>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</si>
  <si>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</si>
  <si>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</si>
  <si>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</si>
  <si>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</si>
  <si>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</si>
  <si>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</si>
  <si>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</si>
  <si>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</si>
  <si>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</si>
  <si>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</si>
  <si>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</si>
  <si>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</si>
  <si>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</si>
  <si>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</si>
  <si>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</si>
  <si>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</si>
  <si>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</si>
  <si>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</si>
  <si>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</si>
  <si>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</si>
  <si>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</si>
  <si>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</si>
  <si>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</si>
  <si>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</si>
  <si>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</si>
  <si>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</si>
  <si>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</si>
  <si>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</si>
  <si>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</si>
  <si>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</si>
  <si>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</si>
  <si>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</si>
  <si>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</si>
  <si>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</si>
  <si>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</si>
  <si>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</si>
  <si>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</si>
  <si>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</si>
  <si>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</si>
  <si>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</si>
  <si>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</si>
  <si>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</si>
  <si>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</si>
  <si>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</si>
  <si>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</si>
  <si>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</si>
  <si>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</si>
  <si>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</si>
  <si>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</si>
  <si>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</si>
  <si>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</si>
  <si>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</si>
  <si>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</si>
  <si>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</si>
  <si>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</si>
  <si>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</si>
  <si>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</si>
  <si>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</si>
  <si>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</si>
  <si>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</si>
  <si>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</si>
  <si>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</si>
  <si>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</si>
  <si>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</si>
  <si>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</si>
  <si>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</si>
  <si>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</si>
  <si>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</si>
  <si>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</si>
  <si>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</si>
  <si>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</si>
  <si>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</si>
  <si>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</si>
  <si>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</si>
  <si>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</si>
  <si>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</si>
  <si>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</si>
  <si>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</si>
  <si>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</si>
  <si>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</si>
  <si>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</si>
  <si>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</si>
  <si>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</si>
  <si>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</si>
  <si>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</si>
  <si>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</si>
  <si>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</si>
  <si>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</si>
  <si>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</si>
  <si>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</si>
  <si>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</si>
  <si>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</si>
  <si>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</si>
  <si>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</si>
  <si>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</si>
  <si>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</si>
  <si>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</si>
  <si>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</si>
  <si>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</si>
  <si>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</si>
  <si>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</si>
  <si>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</si>
  <si>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</si>
  <si>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</si>
  <si>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</si>
  <si>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</si>
  <si>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</si>
  <si>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</si>
  <si>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</si>
  <si>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</si>
  <si>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</si>
  <si>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</si>
  <si>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</si>
  <si>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</si>
  <si>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</si>
  <si>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</si>
  <si>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</si>
  <si>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</si>
  <si>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</si>
  <si>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</si>
  <si>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</si>
  <si>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</si>
  <si>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</si>
  <si>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</si>
  <si>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</si>
  <si>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</si>
  <si>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</si>
  <si>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</si>
  <si>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</si>
  <si>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</si>
  <si>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</si>
  <si>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</si>
  <si>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</si>
  <si>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</si>
  <si>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</si>
  <si>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</si>
  <si>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</si>
  <si>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</si>
  <si>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</si>
  <si>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</si>
  <si>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</si>
  <si>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</si>
  <si>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</si>
  <si>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</si>
  <si>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</si>
  <si>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</si>
  <si>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</si>
  <si>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</si>
  <si>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</si>
  <si>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</si>
  <si>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</si>
  <si>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</si>
  <si>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</si>
  <si>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</si>
  <si>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</si>
  <si>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</si>
  <si>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</si>
  <si>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</si>
  <si>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</si>
  <si>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</si>
  <si>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</si>
  <si>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</si>
  <si>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</si>
  <si>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</si>
  <si>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</si>
  <si>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</si>
  <si>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</si>
  <si>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</si>
  <si>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</si>
  <si>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</si>
  <si>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</si>
  <si>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</si>
  <si>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</si>
  <si>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</si>
  <si>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</si>
  <si>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</si>
  <si>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</si>
  <si>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</si>
  <si>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</si>
  <si>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</si>
  <si>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</si>
  <si>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</si>
  <si>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</si>
  <si>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</si>
  <si>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</si>
  <si>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</si>
  <si>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</si>
  <si>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</si>
  <si>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</si>
  <si>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</si>
  <si>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</si>
  <si>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</si>
  <si>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</si>
  <si>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</si>
  <si>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</si>
  <si>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</si>
  <si>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</si>
  <si>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</si>
  <si>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</si>
  <si>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</si>
  <si>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</si>
  <si>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</si>
  <si>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</si>
  <si>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</si>
  <si>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</si>
  <si>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</si>
  <si>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</si>
  <si>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</si>
  <si>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</si>
  <si>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</si>
  <si>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</si>
  <si>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</si>
  <si>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</si>
  <si>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</si>
  <si>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</si>
  <si>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</si>
  <si>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</si>
  <si>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</si>
  <si>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</si>
  <si>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</si>
  <si>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</si>
  <si>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</si>
  <si>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</si>
  <si>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</si>
  <si>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</si>
  <si>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</si>
  <si>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</si>
  <si>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</si>
  <si>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</si>
  <si>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</si>
  <si>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</si>
  <si>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</si>
  <si>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</si>
  <si>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</si>
  <si>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</si>
  <si>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</si>
  <si>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</si>
  <si>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</si>
  <si>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</si>
  <si>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</si>
  <si>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</si>
  <si>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</si>
  <si>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</si>
  <si>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</si>
  <si>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</si>
  <si>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</si>
  <si>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</si>
  <si>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</si>
  <si>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</si>
  <si>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</si>
  <si>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</si>
  <si>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</si>
  <si>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</si>
  <si>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</si>
  <si>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</si>
  <si>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</si>
  <si>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</si>
  <si>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</si>
  <si>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</si>
  <si>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</si>
  <si>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</si>
  <si>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</si>
  <si>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</si>
  <si>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</si>
  <si>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</si>
  <si>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</si>
  <si>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</si>
  <si>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</si>
  <si>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</si>
  <si>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</si>
  <si>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</si>
  <si>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</si>
  <si>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</si>
  <si>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</si>
  <si>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</si>
  <si>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</si>
  <si>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</si>
  <si>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</si>
  <si>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</si>
  <si>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</si>
  <si>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</si>
  <si>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</si>
  <si>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</si>
  <si>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</si>
  <si>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</si>
  <si>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</si>
  <si>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</si>
  <si>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</si>
  <si>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</si>
  <si>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</si>
  <si>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</si>
  <si>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</si>
  <si>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</si>
  <si>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</si>
  <si>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</si>
  <si>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</si>
  <si>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</si>
  <si>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</si>
  <si>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</si>
  <si>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</si>
  <si>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</si>
  <si>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</si>
  <si>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</si>
  <si>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</si>
  <si>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</si>
  <si>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</si>
  <si>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</si>
  <si>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</si>
  <si>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</si>
  <si>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</si>
  <si>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</si>
  <si>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</si>
  <si>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</si>
  <si>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</si>
  <si>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</si>
  <si>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</si>
  <si>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</si>
  <si>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</si>
  <si>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</si>
  <si>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</si>
  <si>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</si>
  <si>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</si>
  <si>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</si>
  <si>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</si>
  <si>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</si>
  <si>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</si>
  <si>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</si>
  <si>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</si>
  <si>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</si>
  <si>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</si>
  <si>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</si>
  <si>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</si>
  <si>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</si>
  <si>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</si>
  <si>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</si>
  <si>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</si>
  <si>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</si>
  <si>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</si>
  <si>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</si>
  <si>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</si>
  <si>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</si>
  <si>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</si>
  <si>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</si>
  <si>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</si>
  <si>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</si>
  <si>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</si>
  <si>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</si>
  <si>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</si>
  <si>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</si>
  <si>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</si>
  <si>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</si>
  <si>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</si>
  <si>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</si>
  <si>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</si>
  <si>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</si>
  <si>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</si>
  <si>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</si>
  <si>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</si>
  <si>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</si>
  <si>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</si>
  <si>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</si>
  <si>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</si>
  <si>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</si>
  <si>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</si>
  <si>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</si>
  <si>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</si>
  <si>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</si>
  <si>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</si>
  <si>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</si>
  <si>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</si>
  <si>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</si>
  <si>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</si>
  <si>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</si>
  <si>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</si>
  <si>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</si>
  <si>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</si>
  <si>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</si>
  <si>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</si>
  <si>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</si>
  <si>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</si>
  <si>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</si>
  <si>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</si>
  <si>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</si>
  <si>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</si>
  <si>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</si>
  <si>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</si>
  <si>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</si>
  <si>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</si>
  <si>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</si>
  <si>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</si>
  <si>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</si>
  <si>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</si>
  <si>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</si>
  <si>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</si>
  <si>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</si>
  <si>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</si>
  <si>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</si>
  <si>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</si>
  <si>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</si>
  <si>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</si>
  <si>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</si>
  <si>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</si>
  <si>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</si>
  <si>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</si>
  <si>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</si>
  <si>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</si>
  <si>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</si>
  <si>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</si>
  <si>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</si>
  <si>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</si>
  <si>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</si>
  <si>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</si>
  <si>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</si>
  <si>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</si>
  <si>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</si>
  <si>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</si>
  <si>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</si>
  <si>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</si>
  <si>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</si>
  <si>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</si>
  <si>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</si>
  <si>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</si>
  <si>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</si>
  <si>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</si>
  <si>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</si>
  <si>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</si>
  <si>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</si>
  <si>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</si>
  <si>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</si>
  <si>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</si>
  <si>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</si>
  <si>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</si>
  <si>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</si>
  <si>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</si>
  <si>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</si>
  <si>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</si>
  <si>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</si>
  <si>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</si>
  <si>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</si>
  <si>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</si>
  <si>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</si>
  <si>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</si>
  <si>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</si>
  <si>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</si>
  <si>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</si>
  <si>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</si>
  <si>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</si>
  <si>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</si>
  <si>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</si>
  <si>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</si>
  <si>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</si>
  <si>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</si>
  <si>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</si>
  <si>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</si>
  <si>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</si>
  <si>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</si>
  <si>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</si>
  <si>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</si>
  <si>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</si>
  <si>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</si>
  <si>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</si>
  <si>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</si>
  <si>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</si>
  <si>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</si>
  <si>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</si>
  <si>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</si>
  <si>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</si>
  <si>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</si>
  <si>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</si>
  <si>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</si>
  <si>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</si>
  <si>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</si>
  <si>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</si>
  <si>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</si>
  <si>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</si>
  <si>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</si>
  <si>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</si>
  <si>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</si>
  <si>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</si>
  <si>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</si>
  <si>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</si>
  <si>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</si>
  <si>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</si>
  <si>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</si>
  <si>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</si>
  <si>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</si>
  <si>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</si>
  <si>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</si>
  <si>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</si>
  <si>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</si>
  <si>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</si>
  <si>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</si>
  <si>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</si>
  <si>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</si>
  <si>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</si>
  <si>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</si>
  <si>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</si>
  <si>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</si>
  <si>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</si>
  <si>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</si>
  <si>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</si>
  <si>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</si>
  <si>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</si>
  <si>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</si>
  <si>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</si>
  <si>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</si>
  <si>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</si>
  <si>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</si>
  <si>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</si>
  <si>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</si>
  <si>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</si>
  <si>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</si>
  <si>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</si>
  <si>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</si>
  <si>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</si>
  <si>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</si>
  <si>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</si>
  <si>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</si>
  <si>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</si>
  <si>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</si>
  <si>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</si>
  <si>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</si>
  <si>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</si>
  <si>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</si>
  <si>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</si>
  <si>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</si>
  <si>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</si>
  <si>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</si>
  <si>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</si>
  <si>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</si>
  <si>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</si>
  <si>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</si>
  <si>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</si>
  <si>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</si>
  <si>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</si>
  <si>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</si>
  <si>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</si>
  <si>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</si>
  <si>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</si>
  <si>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</si>
  <si>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</si>
  <si>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</si>
  <si>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</si>
  <si>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</si>
  <si>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</si>
  <si>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</si>
  <si>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</si>
  <si>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</si>
  <si>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</si>
  <si>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</si>
  <si>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</si>
  <si>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</si>
  <si>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</si>
  <si>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</si>
  <si>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</si>
  <si>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</si>
  <si>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</si>
  <si>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</si>
  <si>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</si>
  <si>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</si>
  <si>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</si>
  <si>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</si>
  <si>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</si>
  <si>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</si>
  <si>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</si>
  <si>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</si>
  <si>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</si>
  <si>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</si>
  <si>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</si>
  <si>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</si>
  <si>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</si>
  <si>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</si>
  <si>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</si>
  <si>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</si>
  <si>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</si>
  <si>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</si>
  <si>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</si>
  <si>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</si>
  <si>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</si>
  <si>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</si>
  <si>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</si>
  <si>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</si>
  <si>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</si>
  <si>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</si>
  <si>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</si>
  <si>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</si>
  <si>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</si>
  <si>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</si>
  <si>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</si>
  <si>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</si>
  <si>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</si>
  <si>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</si>
  <si>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</si>
  <si>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</si>
  <si>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</si>
  <si>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</si>
  <si>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</si>
  <si>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</si>
  <si>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</si>
  <si>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</si>
  <si>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</si>
  <si>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</si>
  <si>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</si>
  <si>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</si>
  <si>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</si>
  <si>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</si>
  <si>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</si>
  <si>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</si>
  <si>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</si>
  <si>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</si>
  <si>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</si>
  <si>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</si>
  <si>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</si>
  <si>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</si>
  <si>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</si>
  <si>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</si>
  <si>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</si>
  <si>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</si>
  <si>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</si>
  <si>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</si>
  <si>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</si>
  <si>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</si>
  <si>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</si>
  <si>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</si>
  <si>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</si>
  <si>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</si>
  <si>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</si>
  <si>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</si>
  <si>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</si>
  <si>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</si>
  <si>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</si>
  <si>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</si>
  <si>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</si>
  <si>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</si>
  <si>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</si>
  <si>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</si>
  <si>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</si>
  <si>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</si>
  <si>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</si>
  <si>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</si>
  <si>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</si>
  <si>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</si>
  <si>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</si>
  <si>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</si>
  <si>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</si>
  <si>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</si>
  <si>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</si>
  <si>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</si>
  <si>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</si>
  <si>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</si>
  <si>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</si>
  <si>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</si>
  <si>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</si>
  <si>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</si>
  <si>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</si>
  <si>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</si>
  <si>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</si>
  <si>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</si>
  <si>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</si>
  <si>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</si>
  <si>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</si>
  <si>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</si>
  <si>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</si>
  <si>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</si>
  <si>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</si>
  <si>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</si>
  <si>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</si>
  <si>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</si>
  <si>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</si>
  <si>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</si>
  <si>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</si>
  <si>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</si>
  <si>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</si>
  <si>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</si>
  <si>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</si>
  <si>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</si>
  <si>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</si>
  <si>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</si>
  <si>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</si>
  <si>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</si>
  <si>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</si>
  <si>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</si>
  <si>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</si>
  <si>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</si>
  <si>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</si>
  <si>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</si>
  <si>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</si>
  <si>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</si>
  <si>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</si>
  <si>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</si>
  <si>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</si>
  <si>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</si>
  <si>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</si>
  <si>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</si>
  <si>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</si>
  <si>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</si>
  <si>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</si>
  <si>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</si>
  <si>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</si>
  <si>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</si>
  <si>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</si>
  <si>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</si>
  <si>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</si>
  <si>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</si>
  <si>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</si>
  <si>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</si>
  <si>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</si>
  <si>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</si>
  <si>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</si>
  <si>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</si>
  <si>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</si>
  <si>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</si>
  <si>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</si>
  <si>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</si>
  <si>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</si>
  <si>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</si>
  <si>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</si>
  <si>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</si>
  <si>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</si>
  <si>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</si>
  <si>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</si>
  <si>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</si>
  <si>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</si>
  <si>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</si>
  <si>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</si>
  <si>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</si>
  <si>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</si>
  <si>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</si>
  <si>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</si>
  <si>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</si>
  <si>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</si>
  <si>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</si>
  <si>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</si>
  <si>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</si>
  <si>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</si>
  <si>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</si>
  <si>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</si>
  <si>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</si>
  <si>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</si>
  <si>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</si>
  <si>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</si>
  <si>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</si>
  <si>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</si>
  <si>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</si>
  <si>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</si>
  <si>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</si>
  <si>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</si>
  <si>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</si>
  <si>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</si>
  <si>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</si>
  <si>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</si>
  <si>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</si>
  <si>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</si>
  <si>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</si>
  <si>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</si>
  <si>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</si>
  <si>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</si>
  <si>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</si>
  <si>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</si>
  <si>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</si>
  <si>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</si>
  <si>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</si>
  <si>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</si>
  <si>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</si>
  <si>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</si>
  <si>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</si>
  <si>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</si>
  <si>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</si>
  <si>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</si>
  <si>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</si>
  <si>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</si>
  <si>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</si>
  <si>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</si>
  <si>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</si>
  <si>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</si>
  <si>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</si>
  <si>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</si>
  <si>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</si>
  <si>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</si>
  <si>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</si>
  <si>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</si>
  <si>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</si>
  <si>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</si>
  <si>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</si>
  <si>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</si>
  <si>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</si>
  <si>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</si>
  <si>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</si>
  <si>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</si>
  <si>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</si>
  <si>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</si>
  <si>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</si>
  <si>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</si>
  <si>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</si>
  <si>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</si>
  <si>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</si>
  <si>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</si>
  <si>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</si>
  <si>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</si>
  <si>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</si>
  <si>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</si>
  <si>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</si>
  <si>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</si>
  <si>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</si>
  <si>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</si>
  <si>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</si>
  <si>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</si>
  <si>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</si>
  <si>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</si>
  <si>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</si>
  <si>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</si>
  <si>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</si>
  <si>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</si>
  <si>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</si>
  <si>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</si>
  <si>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</si>
  <si>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</si>
  <si>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</si>
  <si>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</si>
  <si>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</si>
  <si>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</si>
  <si>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</si>
  <si>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</si>
  <si>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</si>
  <si>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</si>
  <si>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</si>
  <si>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</si>
  <si>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</si>
  <si>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</si>
  <si>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</si>
  <si>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</si>
  <si>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</si>
  <si>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</si>
  <si>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</si>
  <si>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</si>
  <si>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</si>
  <si>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</si>
  <si>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</si>
  <si>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</si>
  <si>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</si>
  <si>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</si>
  <si>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</si>
  <si>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</si>
  <si>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</si>
  <si>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</si>
  <si>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</si>
  <si>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</si>
  <si>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</si>
  <si>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</si>
  <si>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</si>
  <si>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</si>
  <si>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</si>
  <si>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</si>
  <si>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</si>
  <si>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</si>
  <si>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</si>
  <si>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</si>
  <si>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</si>
  <si>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</si>
  <si>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</si>
  <si>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</si>
  <si>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</si>
  <si>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</si>
  <si>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</si>
  <si>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</si>
  <si>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</si>
  <si>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</si>
  <si>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</si>
  <si>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</si>
  <si>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</si>
  <si>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</si>
  <si>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</si>
  <si>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</si>
  <si>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</si>
  <si>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</si>
  <si>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</si>
  <si>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</si>
  <si>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</si>
  <si>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</si>
  <si>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</si>
  <si>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</si>
  <si>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</si>
  <si>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</si>
  <si>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</si>
  <si>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</si>
  <si>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</si>
  <si>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</si>
  <si>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</si>
  <si>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</si>
  <si>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</si>
  <si>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</si>
  <si>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</si>
  <si>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</si>
  <si>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</si>
  <si>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</si>
  <si>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</si>
  <si>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</si>
  <si>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</si>
  <si>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</si>
  <si>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</si>
  <si>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</si>
  <si>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</si>
  <si>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</si>
  <si>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</si>
  <si>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</si>
  <si>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</si>
  <si>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</si>
  <si>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</si>
  <si>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</si>
  <si>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</si>
  <si>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</si>
  <si>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</si>
  <si>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</si>
  <si>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</si>
  <si>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</si>
  <si>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</si>
  <si>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</si>
  <si>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</si>
  <si>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</si>
  <si>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</si>
  <si>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</si>
  <si>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</si>
  <si>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</si>
  <si>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</si>
  <si>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</si>
  <si>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</si>
  <si>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</si>
  <si>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</si>
  <si>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</si>
  <si>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</si>
  <si>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</si>
  <si>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</si>
  <si>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</si>
  <si>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</si>
  <si>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</si>
  <si>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</si>
  <si>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</si>
  <si>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</si>
  <si>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</si>
  <si>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</si>
  <si>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</si>
  <si>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</si>
  <si>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</si>
  <si>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</si>
  <si>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</si>
  <si>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</si>
  <si>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</si>
  <si>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</si>
  <si>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</si>
  <si>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</si>
  <si>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</si>
  <si>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</si>
  <si>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</si>
  <si>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</si>
  <si>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</si>
  <si>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</si>
  <si>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</si>
  <si>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</si>
  <si>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</si>
  <si>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</si>
  <si>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</si>
  <si>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</si>
  <si>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</si>
  <si>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</si>
  <si>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</si>
  <si>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</si>
  <si>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</si>
  <si>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</si>
  <si>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</si>
  <si>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</si>
  <si>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</si>
  <si>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</si>
  <si>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</si>
  <si>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</si>
  <si>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</si>
  <si>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</si>
  <si>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</si>
  <si>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</si>
  <si>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</si>
  <si>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</si>
  <si>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</si>
  <si>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</si>
  <si>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</si>
  <si>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</si>
  <si>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</si>
  <si>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</si>
  <si>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</si>
  <si>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</si>
  <si>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</si>
  <si>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</si>
  <si>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</si>
  <si>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</si>
  <si>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</si>
  <si>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</si>
  <si>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</si>
  <si>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</si>
  <si>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</si>
  <si>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</si>
  <si>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</si>
  <si>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</si>
  <si>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</si>
  <si>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</si>
  <si>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</si>
  <si>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</si>
  <si>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</si>
  <si>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</si>
  <si>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</si>
  <si>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</si>
  <si>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</si>
  <si>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</si>
  <si>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</si>
  <si>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</si>
  <si>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</si>
  <si>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</si>
  <si>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</si>
  <si>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</si>
  <si>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</si>
  <si>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</si>
  <si>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</si>
  <si>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</si>
  <si>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</si>
  <si>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</si>
  <si>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</si>
  <si>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</si>
  <si>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</si>
  <si>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</si>
  <si>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</si>
  <si>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</si>
  <si>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</si>
  <si>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</si>
  <si>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</si>
  <si>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</si>
  <si>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</si>
  <si>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</si>
  <si>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</si>
  <si>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</si>
  <si>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</si>
  <si>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</si>
  <si>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</si>
  <si>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</si>
  <si>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</si>
  <si>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</si>
  <si>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</si>
  <si>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</si>
  <si>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</si>
  <si>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</si>
  <si>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</si>
  <si>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</si>
  <si>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</si>
  <si>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</si>
  <si>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</si>
  <si>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</si>
  <si>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</si>
  <si>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</si>
  <si>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</si>
  <si>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</si>
  <si>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</si>
  <si>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</si>
  <si>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</si>
  <si>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</si>
  <si>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</si>
  <si>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</si>
  <si>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</si>
  <si>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</si>
  <si>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</si>
  <si>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</si>
  <si>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</si>
  <si>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</si>
  <si>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</si>
  <si>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</si>
  <si>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</si>
  <si>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</si>
  <si>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</si>
  <si>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</si>
  <si>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</si>
  <si>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</si>
  <si>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</si>
  <si>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</si>
  <si>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</si>
  <si>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</si>
  <si>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</si>
  <si>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</si>
  <si>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</si>
  <si>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</si>
  <si>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</si>
  <si>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</si>
  <si>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</si>
  <si>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</si>
  <si>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</si>
  <si>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</si>
  <si>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</si>
  <si>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</si>
  <si>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</si>
  <si>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</si>
  <si>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</si>
  <si>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</si>
  <si>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</si>
  <si>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</si>
  <si>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</si>
  <si>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</si>
  <si>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</si>
  <si>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</si>
  <si>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</si>
  <si>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</si>
  <si>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</si>
  <si>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</si>
  <si>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</si>
  <si>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</si>
  <si>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</si>
  <si>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</si>
  <si>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</si>
  <si>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</si>
  <si>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</si>
  <si>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</si>
  <si>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</si>
  <si>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</si>
  <si>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</si>
  <si>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</si>
  <si>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</si>
  <si>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</si>
  <si>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</si>
  <si>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</si>
  <si>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</si>
  <si>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</si>
  <si>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</si>
  <si>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</si>
  <si>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</si>
  <si>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</si>
  <si>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</si>
  <si>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</si>
  <si>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</si>
  <si>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</si>
  <si>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</si>
  <si>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</si>
  <si>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</si>
  <si>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</si>
  <si>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</si>
  <si>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</si>
  <si>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</si>
  <si>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</si>
  <si>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</si>
  <si>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</si>
  <si>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</si>
  <si>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</si>
  <si>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</si>
  <si>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</si>
  <si>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</si>
  <si>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</si>
  <si>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</si>
  <si>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</si>
  <si>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</si>
  <si>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</si>
  <si>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</si>
  <si>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</si>
  <si>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</si>
  <si>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</si>
  <si>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</si>
  <si>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</si>
  <si>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</si>
  <si>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</si>
  <si>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</si>
  <si>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</si>
  <si>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</si>
  <si>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</si>
  <si>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</si>
  <si>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</si>
  <si>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</si>
  <si>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</si>
  <si>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</si>
  <si>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</si>
  <si>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</si>
  <si>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</si>
  <si>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</si>
  <si>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</si>
  <si>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</si>
  <si>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</si>
  <si>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</si>
  <si>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</si>
  <si>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</si>
  <si>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</si>
  <si>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</si>
  <si>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</si>
  <si>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</si>
  <si>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</si>
  <si>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</si>
  <si>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</si>
  <si>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</si>
  <si>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</si>
  <si>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</si>
  <si>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</si>
  <si>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</si>
  <si>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</si>
  <si>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</si>
  <si>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</si>
  <si>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</si>
  <si>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</si>
  <si>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</si>
  <si>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</si>
  <si>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</si>
  <si>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</si>
  <si>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</si>
  <si>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</si>
  <si>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</si>
  <si>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</si>
  <si>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</si>
  <si>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</si>
  <si>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</si>
  <si>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</si>
  <si>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</si>
  <si>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</si>
  <si>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</si>
  <si>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</si>
  <si>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</si>
  <si>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</si>
  <si>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</si>
  <si>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</si>
  <si>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</si>
  <si>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</si>
  <si>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</si>
  <si>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</si>
  <si>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</si>
  <si>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</si>
  <si>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</si>
  <si>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</si>
  <si>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</si>
  <si>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</si>
  <si>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</si>
  <si>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</si>
  <si>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</si>
  <si>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</si>
  <si>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</si>
  <si>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</si>
  <si>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</si>
  <si>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</si>
  <si>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</si>
  <si>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</si>
  <si>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</si>
  <si>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</si>
  <si>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</si>
  <si>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</si>
  <si>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</si>
  <si>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</si>
  <si>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</si>
  <si>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</si>
  <si>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</si>
  <si>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</si>
  <si>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</si>
  <si>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</si>
  <si>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</si>
  <si>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</si>
  <si>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</si>
  <si>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</si>
  <si>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</si>
  <si>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</si>
  <si>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</si>
  <si>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</si>
  <si>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</si>
  <si>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</si>
  <si>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</si>
  <si>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</si>
  <si>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</si>
  <si>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</si>
  <si>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</si>
  <si>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</si>
  <si>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</si>
  <si>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</si>
  <si>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</si>
  <si>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</si>
  <si>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</si>
  <si>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</si>
  <si>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</si>
  <si>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</si>
  <si>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</si>
  <si>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</si>
  <si>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</si>
  <si>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</si>
  <si>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</si>
  <si>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</si>
  <si>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</si>
  <si>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</si>
  <si>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</si>
  <si>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</si>
  <si>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</si>
  <si>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</si>
  <si>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</si>
  <si>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</si>
  <si>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</si>
  <si>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</si>
  <si>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</si>
  <si>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</si>
  <si>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</si>
  <si>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</si>
  <si>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</si>
  <si>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</si>
  <si>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</si>
  <si>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</si>
  <si>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</si>
  <si>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</si>
  <si>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</si>
  <si>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</si>
  <si>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</si>
  <si>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</si>
  <si>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</si>
  <si>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</si>
  <si>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</si>
  <si>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</si>
  <si>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</si>
  <si>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</si>
  <si>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</si>
  <si>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</si>
  <si>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</si>
  <si>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</si>
  <si>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</si>
  <si>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</si>
  <si>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</si>
  <si>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</si>
  <si>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</si>
  <si>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</si>
  <si>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</si>
  <si>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</si>
  <si>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</si>
  <si>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</si>
  <si>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</si>
  <si>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</si>
  <si>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</si>
  <si>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</si>
  <si>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</si>
  <si>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</si>
  <si>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</si>
  <si>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</si>
  <si>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</si>
  <si>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</si>
  <si>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</si>
  <si>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</si>
  <si>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</si>
  <si>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</si>
  <si>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</si>
  <si>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</si>
  <si>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</si>
  <si>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</si>
  <si>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</si>
  <si>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</si>
  <si>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</si>
  <si>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</si>
  <si>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</si>
  <si>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</si>
  <si>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</si>
  <si>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</si>
  <si>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</si>
  <si>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</si>
  <si>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</si>
  <si>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</si>
  <si>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</si>
  <si>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</si>
  <si>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</si>
  <si>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</si>
  <si>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</si>
  <si>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</si>
  <si>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</si>
  <si>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</si>
  <si>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</si>
  <si>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</si>
  <si>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</si>
  <si>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</si>
  <si>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</si>
  <si>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</si>
  <si>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</si>
  <si>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</si>
  <si>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</si>
  <si>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</si>
  <si>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</si>
  <si>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</si>
  <si>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</si>
  <si>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</si>
  <si>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</si>
  <si>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</si>
  <si>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</si>
  <si>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</si>
  <si>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</si>
  <si>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</si>
  <si>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</si>
  <si>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</si>
  <si>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</si>
  <si>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</si>
  <si>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</si>
  <si>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</si>
  <si>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</si>
  <si>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</si>
  <si>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</si>
  <si>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</si>
  <si>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</si>
  <si>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</si>
  <si>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</si>
  <si>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</si>
  <si>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</si>
  <si>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</si>
  <si>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</si>
  <si>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</si>
  <si>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</si>
  <si>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</si>
  <si>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</si>
  <si>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</si>
  <si>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</si>
  <si>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</si>
  <si>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</si>
  <si>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</si>
  <si>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</si>
  <si>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</si>
  <si>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</si>
  <si>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</si>
  <si>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</si>
  <si>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</si>
  <si>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</si>
  <si>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</si>
  <si>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</si>
  <si>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</si>
  <si>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</si>
  <si>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</si>
  <si>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</si>
  <si>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</si>
  <si>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</si>
  <si>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</si>
  <si>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</si>
  <si>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</si>
  <si>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</si>
  <si>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</si>
  <si>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</si>
  <si>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</si>
  <si>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</si>
  <si>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</si>
  <si>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</si>
  <si>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</si>
  <si>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</si>
  <si>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</si>
  <si>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</si>
  <si>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</si>
  <si>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</si>
  <si>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</si>
  <si>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</si>
  <si>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</si>
  <si>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</si>
  <si>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</si>
  <si>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</si>
  <si>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</si>
  <si>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</si>
  <si>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</si>
  <si>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</si>
  <si>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</si>
  <si>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</si>
  <si>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</si>
  <si>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</si>
  <si>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</si>
  <si>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</si>
  <si>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</si>
  <si>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</si>
  <si>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</si>
  <si>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</si>
  <si>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</si>
  <si>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</si>
  <si>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</si>
  <si>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</si>
  <si>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</si>
  <si>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</si>
  <si>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</si>
  <si>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</si>
  <si>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</si>
  <si>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</si>
  <si>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</si>
  <si>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</si>
  <si>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</si>
  <si>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</si>
  <si>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</si>
  <si>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</si>
  <si>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</si>
  <si>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</si>
  <si>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</si>
  <si>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</si>
  <si>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</si>
  <si>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</si>
  <si>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</si>
  <si>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</si>
  <si>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</si>
  <si>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</si>
  <si>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</si>
  <si>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</si>
  <si>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</si>
  <si>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</si>
  <si>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</si>
  <si>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</si>
  <si>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</si>
  <si>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</si>
  <si>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</si>
  <si>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</si>
  <si>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</si>
  <si>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</si>
  <si>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</si>
  <si>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</si>
  <si>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</si>
  <si>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</si>
  <si>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</si>
  <si>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</si>
  <si>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</si>
  <si>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</si>
  <si>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</si>
  <si>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</si>
  <si>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</si>
  <si>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</si>
  <si>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</si>
  <si>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</si>
  <si>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</si>
  <si>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</si>
  <si>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</si>
  <si>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</si>
  <si>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</si>
  <si>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</si>
  <si>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</si>
  <si>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</si>
  <si>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</si>
  <si>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</si>
  <si>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</si>
  <si>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</si>
  <si>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</si>
  <si>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</si>
  <si>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</si>
  <si>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</si>
  <si>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</si>
  <si>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</si>
  <si>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</si>
  <si>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</si>
  <si>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</si>
  <si>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</si>
  <si>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</si>
  <si>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</si>
  <si>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</si>
  <si>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</si>
  <si>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</si>
  <si>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</si>
  <si>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</si>
  <si>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</si>
  <si>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</si>
  <si>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</si>
  <si>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</si>
  <si>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</si>
  <si>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</si>
  <si>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</si>
  <si>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</si>
  <si>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</si>
  <si>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</si>
  <si>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</si>
  <si>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</si>
  <si>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</si>
  <si>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</si>
  <si>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</si>
  <si>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</si>
  <si>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</si>
  <si>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</si>
  <si>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</si>
  <si>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</si>
  <si>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</si>
  <si>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</si>
  <si>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</si>
  <si>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</si>
  <si>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</si>
  <si>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</si>
  <si>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</si>
  <si>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</si>
  <si>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</si>
  <si>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</si>
  <si>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</si>
  <si>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</si>
  <si>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</si>
  <si>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</si>
  <si>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</si>
  <si>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</si>
  <si>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</si>
  <si>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</si>
  <si>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</si>
  <si>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</si>
  <si>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</si>
  <si>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</si>
  <si>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</si>
  <si>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</si>
  <si>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</si>
  <si>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</si>
  <si>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</si>
  <si>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</si>
  <si>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</si>
  <si>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</si>
  <si>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</si>
  <si>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</si>
  <si>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</si>
  <si>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</si>
  <si>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</si>
  <si>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</si>
  <si>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</si>
  <si>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</si>
  <si>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</si>
  <si>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</si>
  <si>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</si>
  <si>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</si>
  <si>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</si>
  <si>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</si>
  <si>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</si>
  <si>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</si>
  <si>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</si>
  <si>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</si>
  <si>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</si>
  <si>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</si>
  <si>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</si>
  <si>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</si>
  <si>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</si>
  <si>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</si>
  <si>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</si>
  <si>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</si>
  <si>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</si>
  <si>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</si>
  <si>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</si>
  <si>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</si>
  <si>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</si>
  <si>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</si>
  <si>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</si>
  <si>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</si>
  <si>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</si>
  <si>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</si>
  <si>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</si>
  <si>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</si>
  <si>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</si>
  <si>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</si>
  <si>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</si>
  <si>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</si>
  <si>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</si>
  <si>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</si>
  <si>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</si>
  <si>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</si>
  <si>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</si>
  <si>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</si>
  <si>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</si>
  <si>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</si>
  <si>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</si>
  <si>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</si>
  <si>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</si>
  <si>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</si>
  <si>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</si>
  <si>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</si>
  <si>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</si>
  <si>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</si>
  <si>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</si>
  <si>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</si>
  <si>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</si>
  <si>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</si>
  <si>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</si>
  <si>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</si>
  <si>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</si>
  <si>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</si>
  <si>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</si>
  <si>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</si>
  <si>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</si>
  <si>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</si>
  <si>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</si>
  <si>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</si>
  <si>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</si>
  <si>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</si>
  <si>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</si>
  <si>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</si>
  <si>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</si>
  <si>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</si>
  <si>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</si>
  <si>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</si>
  <si>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</si>
  <si>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</si>
  <si>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</si>
  <si>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</si>
  <si>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</si>
  <si>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</si>
  <si>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</si>
  <si>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</si>
  <si>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</si>
  <si>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</si>
  <si>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</si>
  <si>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</si>
  <si>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</si>
  <si>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</si>
  <si>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</si>
  <si>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</si>
  <si>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</si>
  <si>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</si>
  <si>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</si>
  <si>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</si>
  <si>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</si>
  <si>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</si>
  <si>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</si>
  <si>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</si>
  <si>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</si>
  <si>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</si>
  <si>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</si>
  <si>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</si>
  <si>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</si>
  <si>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</si>
  <si>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</si>
  <si>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</si>
  <si>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</si>
  <si>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</si>
  <si>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</si>
  <si>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</si>
  <si>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</si>
  <si>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</si>
  <si>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</si>
  <si>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</si>
  <si>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</si>
  <si>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</si>
  <si>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</si>
  <si>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</si>
  <si>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</si>
  <si>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</si>
  <si>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</si>
  <si>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</si>
  <si>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</si>
  <si>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</si>
  <si>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</si>
  <si>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</si>
  <si>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</si>
  <si>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</si>
  <si>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</si>
  <si>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</si>
  <si>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</si>
  <si>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</si>
  <si>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</si>
  <si>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</si>
  <si>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</si>
  <si>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</si>
  <si>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</si>
  <si>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</si>
  <si>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</si>
  <si>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</si>
  <si>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</si>
  <si>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</si>
  <si>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</si>
  <si>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</si>
  <si>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</si>
  <si>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</si>
  <si>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</si>
  <si>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</si>
  <si>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</si>
  <si>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</si>
  <si>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</si>
  <si>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</si>
  <si>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</si>
  <si>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</si>
  <si>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</si>
  <si>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</si>
  <si>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</si>
  <si>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</si>
  <si>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</si>
  <si>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</si>
  <si>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</si>
  <si>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</si>
  <si>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</si>
  <si>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</si>
  <si>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</si>
  <si>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</si>
  <si>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</si>
  <si>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</si>
  <si>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</si>
  <si>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</si>
  <si>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</si>
  <si>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</si>
  <si>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</si>
  <si>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</si>
  <si>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</si>
  <si>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</si>
  <si>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</si>
  <si>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</si>
  <si>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</si>
  <si>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</si>
  <si>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</si>
  <si>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</si>
  <si>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</si>
  <si>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</si>
  <si>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</si>
  <si>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</si>
  <si>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</si>
  <si>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</si>
  <si>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</si>
  <si>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</si>
  <si>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</si>
  <si>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</si>
  <si>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</si>
  <si>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</si>
  <si>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</si>
  <si>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</si>
  <si>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</si>
  <si>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</si>
  <si>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</si>
  <si>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</si>
  <si>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</si>
  <si>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</si>
  <si>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</si>
  <si>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</si>
  <si>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</si>
  <si>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</si>
  <si>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</si>
  <si>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</si>
  <si>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</si>
  <si>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</si>
  <si>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</si>
  <si>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</si>
  <si>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</si>
  <si>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</si>
  <si>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</si>
  <si>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</si>
  <si>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</si>
  <si>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</si>
  <si>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</si>
  <si>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</si>
  <si>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</si>
  <si>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</si>
  <si>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</si>
  <si>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</si>
  <si>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</si>
  <si>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</si>
  <si>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</si>
  <si>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</si>
  <si>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</si>
  <si>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</si>
  <si>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</si>
  <si>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</si>
  <si>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</si>
  <si>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</si>
  <si>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</si>
  <si>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</si>
  <si>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</si>
  <si>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</si>
  <si>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</si>
  <si>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</si>
  <si>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</si>
  <si>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</si>
  <si>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</si>
  <si>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</si>
  <si>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</si>
  <si>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</si>
  <si>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</si>
  <si>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</si>
  <si>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</si>
  <si>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</si>
  <si>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</si>
  <si>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</si>
  <si>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</si>
  <si>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</si>
  <si>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</si>
  <si>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</si>
  <si>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</si>
  <si>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</si>
  <si>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</si>
  <si>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</si>
  <si>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</si>
  <si>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</si>
  <si>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</si>
  <si>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</si>
  <si>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</si>
  <si>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</si>
  <si>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</si>
  <si>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</si>
  <si>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</si>
  <si>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</si>
  <si>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</si>
  <si>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</si>
  <si>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</si>
  <si>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</si>
  <si>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</si>
  <si>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</si>
  <si>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</si>
  <si>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</si>
  <si>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</si>
  <si>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</si>
  <si>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</si>
  <si>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</si>
  <si>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</si>
  <si>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</si>
  <si>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</si>
  <si>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</si>
  <si>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</si>
  <si>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</si>
  <si>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</si>
  <si>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</si>
  <si>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</si>
  <si>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</si>
  <si>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</si>
  <si>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</si>
  <si>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</si>
  <si>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</si>
  <si>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</si>
  <si>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</si>
  <si>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</si>
  <si>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</si>
  <si>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</si>
  <si>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</si>
  <si>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</si>
  <si>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</si>
  <si>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</si>
  <si>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</si>
  <si>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</si>
  <si>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</si>
  <si>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</si>
  <si>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</si>
  <si>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</si>
  <si>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</si>
  <si>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</si>
  <si>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</si>
  <si>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</si>
  <si>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</si>
  <si>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</si>
  <si>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</si>
  <si>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</si>
  <si>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</si>
  <si>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</si>
  <si>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</si>
  <si>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</si>
  <si>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</si>
  <si>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</si>
  <si>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</si>
  <si>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</si>
  <si>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</si>
  <si>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</si>
  <si>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</si>
  <si>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</si>
  <si>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</si>
  <si>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</si>
  <si>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</si>
  <si>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</si>
  <si>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</si>
  <si>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</si>
  <si>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</si>
  <si>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</si>
  <si>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</si>
  <si>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</si>
  <si>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</si>
  <si>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</si>
  <si>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</si>
  <si>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</si>
  <si>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</si>
  <si>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</si>
  <si>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</si>
  <si>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</si>
  <si>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</si>
  <si>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</si>
  <si>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</si>
  <si>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</si>
  <si>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</si>
  <si>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</si>
  <si>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</si>
  <si>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</si>
  <si>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</si>
  <si>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</si>
  <si>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</si>
  <si>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</si>
  <si>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</si>
  <si>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</si>
  <si>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</si>
  <si>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</si>
  <si>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</si>
  <si>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</si>
  <si>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</si>
  <si>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</si>
  <si>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</si>
  <si>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</si>
  <si>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</si>
  <si>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</si>
  <si>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</si>
  <si>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</si>
  <si>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</si>
  <si>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</si>
  <si>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</si>
  <si>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</si>
  <si>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</si>
  <si>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</si>
  <si>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</si>
  <si>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</si>
  <si>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</si>
  <si>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</si>
  <si>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</si>
  <si>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</si>
  <si>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</si>
  <si>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</si>
  <si>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</si>
  <si>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</si>
  <si>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</si>
  <si>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</si>
  <si>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</si>
  <si>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</si>
  <si>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</si>
  <si>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</si>
  <si>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</si>
  <si>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</si>
  <si>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</si>
  <si>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</si>
  <si>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</si>
  <si>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</si>
  <si>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</si>
  <si>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</si>
  <si>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</si>
  <si>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</si>
  <si>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</si>
  <si>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</si>
  <si>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</si>
  <si>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</si>
  <si>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</si>
  <si>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</si>
  <si>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</si>
  <si>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</si>
  <si>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</si>
  <si>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</si>
  <si>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</si>
  <si>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</si>
  <si>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</si>
  <si>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</si>
  <si>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</si>
  <si>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</si>
  <si>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</si>
  <si>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</si>
  <si>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</si>
  <si>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</si>
  <si>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</si>
  <si>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</si>
  <si>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</si>
  <si>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</si>
  <si>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</si>
  <si>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</si>
  <si>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</si>
  <si>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</si>
  <si>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</si>
  <si>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</si>
  <si>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</si>
  <si>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</si>
  <si>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</si>
  <si>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</si>
  <si>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</si>
  <si>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</si>
  <si>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</si>
  <si>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</si>
  <si>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</si>
  <si>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</si>
  <si>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</si>
  <si>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</si>
  <si>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</si>
  <si>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</si>
  <si>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</si>
  <si>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</si>
  <si>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</si>
  <si>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</si>
  <si>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</si>
  <si>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</si>
  <si>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</si>
  <si>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</si>
  <si>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</si>
  <si>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</si>
  <si>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</si>
  <si>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</si>
  <si>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</si>
  <si>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</si>
  <si>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</si>
  <si>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</si>
  <si>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</si>
  <si>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</si>
  <si>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</si>
  <si>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</si>
  <si>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</si>
  <si>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</si>
  <si>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</si>
  <si>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</si>
  <si>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</si>
  <si>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</si>
  <si>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</si>
  <si>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</si>
  <si>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</si>
  <si>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</si>
  <si>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</si>
  <si>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</si>
  <si>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</si>
  <si>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</si>
  <si>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</si>
  <si>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</si>
  <si>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</si>
  <si>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</si>
  <si>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</si>
  <si>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</si>
  <si>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</si>
  <si>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</si>
  <si>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</si>
  <si>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</si>
  <si>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</si>
  <si>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</si>
  <si>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</si>
  <si>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</si>
  <si>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</si>
  <si>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</si>
  <si>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</si>
  <si>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</si>
  <si>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</si>
  <si>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</si>
  <si>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</si>
  <si>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</si>
  <si>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</si>
  <si>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</si>
  <si>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</si>
  <si>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</si>
  <si>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</si>
  <si>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</si>
  <si>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</si>
  <si>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</si>
  <si>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</si>
  <si>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</si>
  <si>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</si>
  <si>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</si>
  <si>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</si>
  <si>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</si>
  <si>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</si>
  <si>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</si>
  <si>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</si>
  <si>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</si>
  <si>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</si>
  <si>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</si>
  <si>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</si>
  <si>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</si>
  <si>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</si>
  <si>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</si>
  <si>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</si>
  <si>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</si>
  <si>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</si>
  <si>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</si>
  <si>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</si>
  <si>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</si>
  <si>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</si>
  <si>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</si>
  <si>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</si>
  <si>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</si>
  <si>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</si>
  <si>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</si>
  <si>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</si>
  <si>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</si>
  <si>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</si>
  <si>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</si>
  <si>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</si>
  <si>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</si>
  <si>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</si>
  <si>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</si>
  <si>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</si>
  <si>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</si>
  <si>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</si>
  <si>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</si>
  <si>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</si>
  <si>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</si>
  <si>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</si>
  <si>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</si>
  <si>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</si>
  <si>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</si>
  <si>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</si>
  <si>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</si>
  <si>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</si>
  <si>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</si>
  <si>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</si>
  <si>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</si>
  <si>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</si>
  <si>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</si>
  <si>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</si>
  <si>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</si>
  <si>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</si>
  <si>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</si>
  <si>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</si>
  <si>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</si>
  <si>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</si>
  <si>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</si>
  <si>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</si>
  <si>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</si>
  <si>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</si>
  <si>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</si>
  <si>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</si>
  <si>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</si>
  <si>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</si>
  <si>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</si>
  <si>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</si>
  <si>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</si>
  <si>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</si>
  <si>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</si>
  <si>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</si>
  <si>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</si>
  <si>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</si>
  <si>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</si>
  <si>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</si>
  <si>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</si>
  <si>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</si>
  <si>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</si>
  <si>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</si>
  <si>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</si>
  <si>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</si>
  <si>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</si>
  <si>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</si>
  <si>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</si>
  <si>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</si>
  <si>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</si>
  <si>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</si>
  <si>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</si>
  <si>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</si>
  <si>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</si>
  <si>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</si>
  <si>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</si>
  <si>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</si>
  <si>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</si>
  <si>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</si>
  <si>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</si>
  <si>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</si>
  <si>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</si>
  <si>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</si>
  <si>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</si>
  <si>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</si>
  <si>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</si>
  <si>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</si>
  <si>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</si>
  <si>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</si>
  <si>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</si>
  <si>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</si>
  <si>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</si>
  <si>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</si>
  <si>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</si>
  <si>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</si>
  <si>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</si>
  <si>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</si>
  <si>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</si>
  <si>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</si>
  <si>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</si>
  <si>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</si>
  <si>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</si>
  <si>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</si>
  <si>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</si>
  <si>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</si>
  <si>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</si>
  <si>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</si>
  <si>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</si>
  <si>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</si>
  <si>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</si>
  <si>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</si>
  <si>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</si>
  <si>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</si>
  <si>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</si>
  <si>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</si>
  <si>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</si>
  <si>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</si>
  <si>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</si>
  <si>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</si>
  <si>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</si>
  <si>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</si>
  <si>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</si>
  <si>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</si>
  <si>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</si>
  <si>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</si>
  <si>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</si>
  <si>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</si>
  <si>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</si>
  <si>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</si>
  <si>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</si>
  <si>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</si>
  <si>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</si>
  <si>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</si>
  <si>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</si>
  <si>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</si>
  <si>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</si>
  <si>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</si>
  <si>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</si>
  <si>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</si>
  <si>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</si>
  <si>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</si>
  <si>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</si>
  <si>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</si>
  <si>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</si>
  <si>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</si>
  <si>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</si>
  <si>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</si>
  <si>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</si>
  <si>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</si>
  <si>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</si>
  <si>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</si>
  <si>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</si>
  <si>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</si>
  <si>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</si>
  <si>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</si>
  <si>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</si>
  <si>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</si>
  <si>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</si>
  <si>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</si>
  <si>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</si>
  <si>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</si>
  <si>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</si>
  <si>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</si>
  <si>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</si>
  <si>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</si>
  <si>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</si>
  <si>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</si>
  <si>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</si>
  <si>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</si>
  <si>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</si>
  <si>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</si>
  <si>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</si>
  <si>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</si>
  <si>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</si>
  <si>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</si>
  <si>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</si>
  <si>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</si>
  <si>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</si>
  <si>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</si>
  <si>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</si>
  <si>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</si>
  <si>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</si>
  <si>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</si>
  <si>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</si>
  <si>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</si>
  <si>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</si>
  <si>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</si>
  <si>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</si>
  <si>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</si>
  <si>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</si>
  <si>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</si>
  <si>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</si>
  <si>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</si>
  <si>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</si>
  <si>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</si>
  <si>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</si>
  <si>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</si>
  <si>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</si>
  <si>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</si>
  <si>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</si>
  <si>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</si>
  <si>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</si>
  <si>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</si>
  <si>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</si>
  <si>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</si>
  <si>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</si>
  <si>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</si>
  <si>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</si>
  <si>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</si>
  <si>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</si>
  <si>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</si>
  <si>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</si>
  <si>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</si>
  <si>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</si>
  <si>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</si>
  <si>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</si>
  <si>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</si>
  <si>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</si>
  <si>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</si>
  <si>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</si>
  <si>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</si>
  <si>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</si>
  <si>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</si>
  <si>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</si>
  <si>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</si>
  <si>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</si>
  <si>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</si>
  <si>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</si>
  <si>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</si>
  <si>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</si>
  <si>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</si>
  <si>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</si>
  <si>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</si>
  <si>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</si>
  <si>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</si>
  <si>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</si>
  <si>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</si>
  <si>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</si>
  <si>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</si>
  <si>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</si>
  <si>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</si>
  <si>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</si>
  <si>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</si>
  <si>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</si>
  <si>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</si>
  <si>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</si>
  <si>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</si>
  <si>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</si>
  <si>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</si>
  <si>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</si>
  <si>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</si>
  <si>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</si>
  <si>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</si>
  <si>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</si>
  <si>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</si>
  <si>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</si>
  <si>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</si>
  <si>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</si>
  <si>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</si>
  <si>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</si>
  <si>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</si>
  <si>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</si>
  <si>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</si>
  <si>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</si>
  <si>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</si>
  <si>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</si>
  <si>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</si>
  <si>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</si>
  <si>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</si>
  <si>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</si>
  <si>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</si>
  <si>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</si>
  <si>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</si>
  <si>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</si>
  <si>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</si>
  <si>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</si>
  <si>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</si>
  <si>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</si>
  <si>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</si>
  <si>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</si>
  <si>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</si>
  <si>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</si>
  <si>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</si>
  <si>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</si>
  <si>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</si>
  <si>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</si>
  <si>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</si>
  <si>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</si>
  <si>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</si>
  <si>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</si>
  <si>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</si>
  <si>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</si>
  <si>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</si>
  <si>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</si>
  <si>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</si>
  <si>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</si>
  <si>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</si>
  <si>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</si>
  <si>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</si>
  <si>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</si>
  <si>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</si>
  <si>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</si>
  <si>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</si>
  <si>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</si>
  <si>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</si>
  <si>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</si>
  <si>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</si>
  <si>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</si>
  <si>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</si>
  <si>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</si>
  <si>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</si>
  <si>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</si>
  <si>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</si>
  <si>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</si>
  <si>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</si>
  <si>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</si>
  <si>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</si>
  <si>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</si>
  <si>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</si>
  <si>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</si>
  <si>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</si>
  <si>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</si>
  <si>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</si>
  <si>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</si>
  <si>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</si>
  <si>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</si>
  <si>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</si>
  <si>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</si>
  <si>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</si>
  <si>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</si>
  <si>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</si>
  <si>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</si>
  <si>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</si>
  <si>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</si>
  <si>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</si>
  <si>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</si>
  <si>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</si>
  <si>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</si>
  <si>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</si>
  <si>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</si>
  <si>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</si>
  <si>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</si>
  <si>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</si>
  <si>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</si>
  <si>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</si>
  <si>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</si>
  <si>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</si>
  <si>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</si>
  <si>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</si>
  <si>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</si>
  <si>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</si>
  <si>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</si>
  <si>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</si>
  <si>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</si>
  <si>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</si>
  <si>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</si>
  <si>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</si>
  <si>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</si>
  <si>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</si>
  <si>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</si>
  <si>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</si>
  <si>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</si>
  <si>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</si>
  <si>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</si>
  <si>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</si>
  <si>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</si>
  <si>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</si>
  <si>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</si>
  <si>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</si>
  <si>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</si>
  <si>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</si>
  <si>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</si>
  <si>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</si>
  <si>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</si>
  <si>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</si>
  <si>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</si>
  <si>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</si>
  <si>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</si>
  <si>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</si>
  <si>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</si>
  <si>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</si>
  <si>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</si>
  <si>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</si>
  <si>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</si>
  <si>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</si>
  <si>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</si>
  <si>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</si>
  <si>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</si>
  <si>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</si>
  <si>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</si>
  <si>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</si>
  <si>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</si>
  <si>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</si>
  <si>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</si>
  <si>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</si>
  <si>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</si>
  <si>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</si>
  <si>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</si>
  <si>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</si>
  <si>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</si>
  <si>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</si>
  <si>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</si>
  <si>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</si>
  <si>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</si>
  <si>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</si>
  <si>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</si>
  <si>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</si>
  <si>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</si>
  <si>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</si>
  <si>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</si>
  <si>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</si>
  <si>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</si>
  <si>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</si>
  <si>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</si>
  <si>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</si>
  <si>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</si>
  <si>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</si>
  <si>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</si>
  <si>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</si>
  <si>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</si>
  <si>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</si>
  <si>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</si>
  <si>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</si>
  <si>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</si>
  <si>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</si>
  <si>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</si>
  <si>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</si>
  <si>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</si>
  <si>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</si>
  <si>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</si>
  <si>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</si>
  <si>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</si>
  <si>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</si>
  <si>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</si>
  <si>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</si>
  <si>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</si>
  <si>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</si>
  <si>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</si>
  <si>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</si>
  <si>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</si>
  <si>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</si>
  <si>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</si>
  <si>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</si>
  <si>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</si>
  <si>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</si>
  <si>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</si>
  <si>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</si>
  <si>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</si>
  <si>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</si>
  <si>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</si>
  <si>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</si>
  <si>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</si>
  <si>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</si>
  <si>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</si>
  <si>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</si>
  <si>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</si>
  <si>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</si>
  <si>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</si>
  <si>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</si>
  <si>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</si>
  <si>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</si>
  <si>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</si>
  <si>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</si>
  <si>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</si>
  <si>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</si>
  <si>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</si>
  <si>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</si>
  <si>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</si>
  <si>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</si>
  <si>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</si>
  <si>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</si>
  <si>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</si>
  <si>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</si>
  <si>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</si>
  <si>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</si>
  <si>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</si>
  <si>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</si>
  <si>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</si>
  <si>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</si>
  <si>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</si>
  <si>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</si>
  <si>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</si>
  <si>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</si>
  <si>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</si>
  <si>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</si>
  <si>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</si>
  <si>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</si>
  <si>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</si>
  <si>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</si>
  <si>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</si>
  <si>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</si>
  <si>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</si>
  <si>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</si>
  <si>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</si>
  <si>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</si>
  <si>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</si>
  <si>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</si>
  <si>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</si>
  <si>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</si>
  <si>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</si>
  <si>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</si>
  <si>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</si>
  <si>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</si>
  <si>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</si>
  <si>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</si>
  <si>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</si>
  <si>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</si>
  <si>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</si>
  <si>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</si>
  <si>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</si>
  <si>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</si>
  <si>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</si>
  <si>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</si>
  <si>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</si>
  <si>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</si>
  <si>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</si>
  <si>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</si>
  <si>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</si>
  <si>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</si>
  <si>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</si>
  <si>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</si>
  <si>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</si>
  <si>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</si>
  <si>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</si>
  <si>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</si>
  <si>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</si>
  <si>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</si>
  <si>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</si>
  <si>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</si>
  <si>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</si>
  <si>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</si>
  <si>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</si>
  <si>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</si>
  <si>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</si>
  <si>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</si>
  <si>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</si>
  <si>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</si>
  <si>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</si>
  <si>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</si>
  <si>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</si>
  <si>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</si>
  <si>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</si>
  <si>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</si>
  <si>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</si>
  <si>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</si>
  <si>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</si>
  <si>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</si>
  <si>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</si>
  <si>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</si>
  <si>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</si>
  <si>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</si>
  <si>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</si>
  <si>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</si>
  <si>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</si>
  <si>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</si>
  <si>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</si>
  <si>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</si>
  <si>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</si>
  <si>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</si>
  <si>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</si>
  <si>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</si>
  <si>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</si>
  <si>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</si>
  <si>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</si>
  <si>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</si>
  <si>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</si>
  <si>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</si>
  <si>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</si>
  <si>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</si>
  <si>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</si>
  <si>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</si>
  <si>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</si>
  <si>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</si>
  <si>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</si>
  <si>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</si>
  <si>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</si>
  <si>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</si>
  <si>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</si>
  <si>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</si>
  <si>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</si>
  <si>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</si>
  <si>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</si>
  <si>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</si>
  <si>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</si>
  <si>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</si>
  <si>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</si>
  <si>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</si>
  <si>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</si>
  <si>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</si>
  <si>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</si>
  <si>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</si>
  <si>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</si>
  <si>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</si>
  <si>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</si>
  <si>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</si>
  <si>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</si>
  <si>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</si>
  <si>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</si>
  <si>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</si>
  <si>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</si>
  <si>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</si>
  <si>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</si>
  <si>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</si>
  <si>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</si>
  <si>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</si>
  <si>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</si>
  <si>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</si>
  <si>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</si>
  <si>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</si>
  <si>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</si>
  <si>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</si>
  <si>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</si>
  <si>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</si>
  <si>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</si>
  <si>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</si>
  <si>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</si>
  <si>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</si>
  <si>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</si>
  <si>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</si>
  <si>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</si>
  <si>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</si>
  <si>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</si>
  <si>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</si>
  <si>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</si>
  <si>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</si>
  <si>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</si>
  <si>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</si>
  <si>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</si>
  <si>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</si>
  <si>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</si>
  <si>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</si>
  <si>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</si>
  <si>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</si>
  <si>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</si>
  <si>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</si>
  <si>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</si>
  <si>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</si>
  <si>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</si>
  <si>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</si>
  <si>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</si>
  <si>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</si>
  <si>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</si>
  <si>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</si>
  <si>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</si>
  <si>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</si>
  <si>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</si>
  <si>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</si>
  <si>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</si>
  <si>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</si>
  <si>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</si>
  <si>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</si>
  <si>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</si>
  <si>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</si>
  <si>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</si>
  <si>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</si>
  <si>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</si>
  <si>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</si>
  <si>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</si>
  <si>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</si>
  <si>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</si>
  <si>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</si>
  <si>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</si>
  <si>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</si>
  <si>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</si>
  <si>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</si>
  <si>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</si>
  <si>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</si>
  <si>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</si>
  <si>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</si>
  <si>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</si>
  <si>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</si>
  <si>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</si>
  <si>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</si>
  <si>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</si>
  <si>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</si>
  <si>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</si>
  <si>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</si>
  <si>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</si>
  <si>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</si>
  <si>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</si>
  <si>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</si>
  <si>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</si>
  <si>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</si>
  <si>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</si>
  <si>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</si>
  <si>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</si>
  <si>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</si>
  <si>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</si>
  <si>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</si>
  <si>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</si>
  <si>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</si>
  <si>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</si>
  <si>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</si>
  <si>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</si>
  <si>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</si>
  <si>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</si>
  <si>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</si>
  <si>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</si>
  <si>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</si>
  <si>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</si>
  <si>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</si>
  <si>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</si>
  <si>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</si>
  <si>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</si>
  <si>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</si>
  <si>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</si>
  <si>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</si>
  <si>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</si>
  <si>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</si>
  <si>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</si>
  <si>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</si>
  <si>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</si>
  <si>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</si>
  <si>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</si>
  <si>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</si>
  <si>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</si>
  <si>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</si>
  <si>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</si>
  <si>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</si>
  <si>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</si>
  <si>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</si>
  <si>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</si>
  <si>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</si>
  <si>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</si>
  <si>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</si>
  <si>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</si>
  <si>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</si>
  <si>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</si>
  <si>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</si>
  <si>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</si>
  <si>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</si>
  <si>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</si>
  <si>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</si>
  <si>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</si>
  <si>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</si>
  <si>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</si>
  <si>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</si>
  <si>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</si>
  <si>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</si>
  <si>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</si>
  <si>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</si>
  <si>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</si>
  <si>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</si>
  <si>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</si>
  <si>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</si>
  <si>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</si>
  <si>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</si>
  <si>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</si>
  <si>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</si>
  <si>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</si>
  <si>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</si>
  <si>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</si>
  <si>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</si>
  <si>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</si>
  <si>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</si>
  <si>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</si>
  <si>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</si>
  <si>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</si>
  <si>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</si>
  <si>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</si>
  <si>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</si>
  <si>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</si>
  <si>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</si>
  <si>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</si>
  <si>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</si>
  <si>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</si>
  <si>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</si>
  <si>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</si>
  <si>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</si>
  <si>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</si>
  <si>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</si>
  <si>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</si>
  <si>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</si>
  <si>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</si>
  <si>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</si>
  <si>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</si>
  <si>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</si>
  <si>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</si>
  <si>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</si>
  <si>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</si>
  <si>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</si>
  <si>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</si>
  <si>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</si>
  <si>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</si>
  <si>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</si>
  <si>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</si>
  <si>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</si>
  <si>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</si>
  <si>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</si>
  <si>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</si>
  <si>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</si>
  <si>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</si>
  <si>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</si>
  <si>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</si>
  <si>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</si>
  <si>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</si>
  <si>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</si>
  <si>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</si>
  <si>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</si>
  <si>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</si>
  <si>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</si>
  <si>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</si>
  <si>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</si>
  <si>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</si>
  <si>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</si>
  <si>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</si>
  <si>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</si>
  <si>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</si>
  <si>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</si>
  <si>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</si>
  <si>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</si>
  <si>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</si>
  <si>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</si>
  <si>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</si>
  <si>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</si>
  <si>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</si>
  <si>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</si>
  <si>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</si>
  <si>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</si>
  <si>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</si>
  <si>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</si>
  <si>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</si>
  <si>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</si>
  <si>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</si>
  <si>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</si>
  <si>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</si>
  <si>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</si>
  <si>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</si>
  <si>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</si>
  <si>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</si>
  <si>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</si>
  <si>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</si>
  <si>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</si>
  <si>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</si>
  <si>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</si>
  <si>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</si>
  <si>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</si>
  <si>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</si>
  <si>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</si>
  <si>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</si>
  <si>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</si>
  <si>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</si>
  <si>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</si>
  <si>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</si>
  <si>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</si>
  <si>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</si>
  <si>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</si>
  <si>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</si>
  <si>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</si>
  <si>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</si>
  <si>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</si>
  <si>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</si>
  <si>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</si>
  <si>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</si>
  <si>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</si>
  <si>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</si>
  <si>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</si>
  <si>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</si>
  <si>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</si>
  <si>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</si>
  <si>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</si>
  <si>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</si>
  <si>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</si>
  <si>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</si>
  <si>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</si>
  <si>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</si>
  <si>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</si>
  <si>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</si>
  <si>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</si>
  <si>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</si>
  <si>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</si>
  <si>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</si>
  <si>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</si>
  <si>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</si>
  <si>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</si>
  <si>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</si>
  <si>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</si>
  <si>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</si>
  <si>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</si>
  <si>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</si>
  <si>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</si>
  <si>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</si>
  <si>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</si>
  <si>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</si>
  <si>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</si>
  <si>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</si>
  <si>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</si>
  <si>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</si>
  <si>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</si>
  <si>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</si>
  <si>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</si>
  <si>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</si>
  <si>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</si>
  <si>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</si>
  <si>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</si>
  <si>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</si>
  <si>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</si>
  <si>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</si>
  <si>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</si>
  <si>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</si>
  <si>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</si>
  <si>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</si>
  <si>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</si>
  <si>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</si>
  <si>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</si>
  <si>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</si>
  <si>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</si>
  <si>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</si>
  <si>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</si>
  <si>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</si>
  <si>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</si>
  <si>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</si>
  <si>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</si>
  <si>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</si>
  <si>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</si>
  <si>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</si>
  <si>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</si>
  <si>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</si>
  <si>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</si>
  <si>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</si>
  <si>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</si>
  <si>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</si>
  <si>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</si>
  <si>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</si>
  <si>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</si>
  <si>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</si>
  <si>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</si>
  <si>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</si>
  <si>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</si>
  <si>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</si>
  <si>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</si>
  <si>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</si>
  <si>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</si>
  <si>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</si>
  <si>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</si>
  <si>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</si>
  <si>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</si>
  <si>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</si>
  <si>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</si>
  <si>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</si>
  <si>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</si>
  <si>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</si>
  <si>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</si>
  <si>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</si>
  <si>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</si>
  <si>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</si>
  <si>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</si>
  <si>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</si>
  <si>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</si>
  <si>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</si>
  <si>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</si>
  <si>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</si>
  <si>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</si>
  <si>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</si>
  <si>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</si>
  <si>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</si>
  <si>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</si>
  <si>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</si>
  <si>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</si>
  <si>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</si>
  <si>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</si>
  <si>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</si>
  <si>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</si>
  <si>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</si>
  <si>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</si>
  <si>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</si>
  <si>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</si>
  <si>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</si>
  <si>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</si>
  <si>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</si>
  <si>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</si>
  <si>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</si>
  <si>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</si>
  <si>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</si>
  <si>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</si>
  <si>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</si>
  <si>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</si>
  <si>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</si>
  <si>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</si>
  <si>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</si>
  <si>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</si>
  <si>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</si>
  <si>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</si>
  <si>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</si>
  <si>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</si>
  <si>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</si>
  <si>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</si>
  <si>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</si>
  <si>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</si>
  <si>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</si>
  <si>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</si>
  <si>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</si>
  <si>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</si>
  <si>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</si>
  <si>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</si>
  <si>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</si>
  <si>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</si>
  <si>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</si>
  <si>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</si>
  <si>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</si>
  <si>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</si>
  <si>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</si>
  <si>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</si>
  <si>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</si>
  <si>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</si>
  <si>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</si>
  <si>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</si>
  <si>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</si>
  <si>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</si>
  <si>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</si>
  <si>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</si>
  <si>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</si>
  <si>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</si>
  <si>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</si>
  <si>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</si>
  <si>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</si>
  <si>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</si>
  <si>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</si>
  <si>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</si>
  <si>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</si>
  <si>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</si>
  <si>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</si>
  <si>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</si>
  <si>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</si>
  <si>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</si>
  <si>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</si>
  <si>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</si>
  <si>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</si>
  <si>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</si>
  <si>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</si>
  <si>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</si>
  <si>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</si>
  <si>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</si>
  <si>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</si>
  <si>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</si>
  <si>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</si>
  <si>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</si>
  <si>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</si>
  <si>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</si>
  <si>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</si>
  <si>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</si>
  <si>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</si>
  <si>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</si>
  <si>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</si>
  <si>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</si>
  <si>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</si>
  <si>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</si>
  <si>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</si>
  <si>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</si>
  <si>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</si>
  <si>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</si>
  <si>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</si>
  <si>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</si>
  <si>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</si>
  <si>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</si>
  <si>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</si>
  <si>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</si>
  <si>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</si>
  <si>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</si>
  <si>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</si>
  <si>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</si>
  <si>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</si>
  <si>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</si>
  <si>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</si>
  <si>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</si>
  <si>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</si>
  <si>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</si>
  <si>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</si>
  <si>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</si>
  <si>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</si>
  <si>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</si>
  <si>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</si>
  <si>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</si>
  <si>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</si>
  <si>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</si>
  <si>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</si>
  <si>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</si>
  <si>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</si>
  <si>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</si>
  <si>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</si>
  <si>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</si>
  <si>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</si>
  <si>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</si>
  <si>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</si>
  <si>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</si>
  <si>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</si>
  <si>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</si>
  <si>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</si>
  <si>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</si>
  <si>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</si>
  <si>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</si>
  <si>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</si>
  <si>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</si>
  <si>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</si>
  <si>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</si>
  <si>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</si>
  <si>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</si>
  <si>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</si>
  <si>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</si>
  <si>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</si>
  <si>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</si>
  <si>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</si>
  <si>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</si>
  <si>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</si>
  <si>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</si>
  <si>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</si>
  <si>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</si>
  <si>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</si>
  <si>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</si>
  <si>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</si>
  <si>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</si>
  <si>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</si>
  <si>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</si>
  <si>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</si>
  <si>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</si>
  <si>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</si>
  <si>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</si>
  <si>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</si>
  <si>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</si>
  <si>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</si>
  <si>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</si>
  <si>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</si>
  <si>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</si>
  <si>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</si>
  <si>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</si>
  <si>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</si>
  <si>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</si>
  <si>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</si>
  <si>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</si>
  <si>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</si>
  <si>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</si>
  <si>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</si>
  <si>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</si>
  <si>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</si>
  <si>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</si>
  <si>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</si>
  <si>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</si>
  <si>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</si>
  <si>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</si>
  <si>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</si>
  <si>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</si>
  <si>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</si>
  <si>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</si>
  <si>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</si>
  <si>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</si>
  <si>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</si>
  <si>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</si>
  <si>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</si>
  <si>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</si>
  <si>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</si>
  <si>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</si>
  <si>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</si>
  <si>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</si>
  <si>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</si>
  <si>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</si>
  <si>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</si>
  <si>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</si>
  <si>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</si>
  <si>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</si>
  <si>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</si>
  <si>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</si>
  <si>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</si>
  <si>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</si>
  <si>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</si>
  <si>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</si>
  <si>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</si>
  <si>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</si>
  <si>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</si>
  <si>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</si>
  <si>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</si>
  <si>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</si>
  <si>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</si>
  <si>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</si>
  <si>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</si>
  <si>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</si>
  <si>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</si>
  <si>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</si>
  <si>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</si>
  <si>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</si>
  <si>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</si>
  <si>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</si>
  <si>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</si>
  <si>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</si>
  <si>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</si>
  <si>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</si>
  <si>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</si>
  <si>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</si>
  <si>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</si>
  <si>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</si>
  <si>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</si>
  <si>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</si>
  <si>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</si>
  <si>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</si>
  <si>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</si>
  <si>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</si>
  <si>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</si>
  <si>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</si>
  <si>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</si>
  <si>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</si>
  <si>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</si>
  <si>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</si>
  <si>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</si>
  <si>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</si>
  <si>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</si>
  <si>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</si>
  <si>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</si>
  <si>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</si>
  <si>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</si>
  <si>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</si>
  <si>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</si>
  <si>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</si>
  <si>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</si>
  <si>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</si>
  <si>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</si>
  <si>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</si>
  <si>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</si>
  <si>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</si>
  <si>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</si>
  <si>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</si>
  <si>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</si>
  <si>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</si>
  <si>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</si>
  <si>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</si>
  <si>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</si>
  <si>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</si>
  <si>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</si>
  <si>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</si>
  <si>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</si>
  <si>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</si>
  <si>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</si>
  <si>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</si>
  <si>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</si>
  <si>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</si>
  <si>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</si>
  <si>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</si>
  <si>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</si>
  <si>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</si>
  <si>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</si>
  <si>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</si>
  <si>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</si>
  <si>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</si>
  <si>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</si>
  <si>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</si>
  <si>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</si>
  <si>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</si>
  <si>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</si>
  <si>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</si>
  <si>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</si>
  <si>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</si>
  <si>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</si>
  <si>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</si>
  <si>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</si>
  <si>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</si>
  <si>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</si>
  <si>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</si>
  <si>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</si>
  <si>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</si>
  <si>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</si>
  <si>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</si>
  <si>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</si>
  <si>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</si>
  <si>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</si>
  <si>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</si>
  <si>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</si>
  <si>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</si>
  <si>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</si>
  <si>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</si>
  <si>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</si>
  <si>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</si>
  <si>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</si>
  <si>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</si>
  <si>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</si>
  <si>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</si>
  <si>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</si>
  <si>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</si>
  <si>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</si>
  <si>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</si>
  <si>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</si>
  <si>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</si>
  <si>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</si>
  <si>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</si>
  <si>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</si>
  <si>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</si>
  <si>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</si>
  <si>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</si>
  <si>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</si>
  <si>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</si>
  <si>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</si>
  <si>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</si>
  <si>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</si>
  <si>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</si>
  <si>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</si>
  <si>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</si>
  <si>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</si>
  <si>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</si>
  <si>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</si>
  <si>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</si>
  <si>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</si>
  <si>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</si>
  <si>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</si>
  <si>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</si>
  <si>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</si>
  <si>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</si>
  <si>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</si>
  <si>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</si>
  <si>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</si>
  <si>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</si>
  <si>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</si>
  <si>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</si>
  <si>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</si>
  <si>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</si>
  <si>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</si>
  <si>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</si>
  <si>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</si>
  <si>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</si>
  <si>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</si>
  <si>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</si>
  <si>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</si>
  <si>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</si>
  <si>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</si>
  <si>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</si>
  <si>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</si>
  <si>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</si>
  <si>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</si>
  <si>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</si>
  <si>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</si>
  <si>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</si>
  <si>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</si>
  <si>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</si>
  <si>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</si>
  <si>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</si>
  <si>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</si>
  <si>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</si>
  <si>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</si>
  <si>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</si>
  <si>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</si>
  <si>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</si>
  <si>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</si>
  <si>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</si>
  <si>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</si>
  <si>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</si>
  <si>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</si>
  <si>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</si>
  <si>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</si>
  <si>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</si>
  <si>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</si>
  <si>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</si>
  <si>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</si>
  <si>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</si>
  <si>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</si>
  <si>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</si>
  <si>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</si>
  <si>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</si>
  <si>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</si>
  <si>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</si>
  <si>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</si>
  <si>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</si>
  <si>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</si>
  <si>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</si>
  <si>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</si>
  <si>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</si>
  <si>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</si>
  <si>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</si>
  <si>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</si>
  <si>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</si>
  <si>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</si>
  <si>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</si>
  <si>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</si>
  <si>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</si>
  <si>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</si>
  <si>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</si>
  <si>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</si>
  <si>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</si>
  <si>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</si>
  <si>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</si>
  <si>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</si>
  <si>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</si>
  <si>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</si>
  <si>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</si>
  <si>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</si>
  <si>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</si>
  <si>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</si>
  <si>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</si>
  <si>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</si>
  <si>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</si>
  <si>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</si>
  <si>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</si>
  <si>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</si>
  <si>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</si>
  <si>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</si>
  <si>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</si>
  <si>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</si>
  <si>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</si>
  <si>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</si>
  <si>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</si>
  <si>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</si>
  <si>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</si>
  <si>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</si>
  <si>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</si>
  <si>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</si>
  <si>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</si>
  <si>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</si>
  <si>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</si>
  <si>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</si>
  <si>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</si>
  <si>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</si>
  <si>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</si>
  <si>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</si>
  <si>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</si>
  <si>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</si>
  <si>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</si>
  <si>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</si>
  <si>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</si>
  <si>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</si>
  <si>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</si>
  <si>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</si>
  <si>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</si>
  <si>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</si>
  <si>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</si>
  <si>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</si>
  <si>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</si>
  <si>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</si>
  <si>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</si>
  <si>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</si>
  <si>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</si>
  <si>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</si>
  <si>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</si>
  <si>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</si>
  <si>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</si>
  <si>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</si>
  <si>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</si>
  <si>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</si>
  <si>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</si>
  <si>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</si>
  <si>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</si>
  <si>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</si>
  <si>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</si>
  <si>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</si>
  <si>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</si>
  <si>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</si>
  <si>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</si>
  <si>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</si>
  <si>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</si>
  <si>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</si>
  <si>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</si>
  <si>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</si>
  <si>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</si>
  <si>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</si>
  <si>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</si>
  <si>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</si>
  <si>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</si>
  <si>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</si>
  <si>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</si>
  <si>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</si>
  <si>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</si>
  <si>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</si>
  <si>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</si>
  <si>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</si>
  <si>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</si>
  <si>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</si>
  <si>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</si>
  <si>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</si>
  <si>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</si>
  <si>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</si>
  <si>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</si>
  <si>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</si>
  <si>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</si>
  <si>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</si>
  <si>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</si>
  <si>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</si>
  <si>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</si>
  <si>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</si>
  <si>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</si>
  <si>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</si>
  <si>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</si>
  <si>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</si>
  <si>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</si>
  <si>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</si>
  <si>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</si>
  <si>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</si>
  <si>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</si>
  <si>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</si>
  <si>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</si>
  <si>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</si>
  <si>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</si>
  <si>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</si>
  <si>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</si>
  <si>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</si>
  <si>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</si>
  <si>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</si>
  <si>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</si>
  <si>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</si>
  <si>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</si>
  <si>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</si>
  <si>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</si>
  <si>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</si>
  <si>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</si>
  <si>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</si>
  <si>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</si>
  <si>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</si>
  <si>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</si>
  <si>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</si>
  <si>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</si>
  <si>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</si>
  <si>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</si>
  <si>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</si>
  <si>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</si>
  <si>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</si>
  <si>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</si>
  <si>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</si>
  <si>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</si>
  <si>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</si>
  <si>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</si>
  <si>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</si>
  <si>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</si>
  <si>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</si>
  <si>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</si>
  <si>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</si>
  <si>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</si>
  <si>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</si>
  <si>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</si>
  <si>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</si>
  <si>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</si>
  <si>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</si>
  <si>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</si>
  <si>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</si>
  <si>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</si>
  <si>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</si>
  <si>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</si>
  <si>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</si>
  <si>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</si>
  <si>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</si>
  <si>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</si>
  <si>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</si>
  <si>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</si>
  <si>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</si>
  <si>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</si>
  <si>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</si>
  <si>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</si>
  <si>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</si>
  <si>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</si>
  <si>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</si>
  <si>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</si>
  <si>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</si>
  <si>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</si>
  <si>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</si>
  <si>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</si>
  <si>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</si>
  <si>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</si>
  <si>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</si>
  <si>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</si>
  <si>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</si>
  <si>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</si>
  <si>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</si>
  <si>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</si>
  <si>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</si>
  <si>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</si>
  <si>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</si>
  <si>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</si>
  <si>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</si>
  <si>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</si>
  <si>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</si>
  <si>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</si>
  <si>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</si>
  <si>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</si>
  <si>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</si>
  <si>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</si>
  <si>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</si>
  <si>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</si>
  <si>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</si>
  <si>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</si>
  <si>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</si>
  <si>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</si>
  <si>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</si>
  <si>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</si>
  <si>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</si>
  <si>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</si>
  <si>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</si>
  <si>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</si>
  <si>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</si>
  <si>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</si>
  <si>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</si>
  <si>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</si>
  <si>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</si>
  <si>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</si>
  <si>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</si>
  <si>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</si>
  <si>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</si>
  <si>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</si>
  <si>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</si>
  <si>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</si>
  <si>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</si>
  <si>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</si>
  <si>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</si>
  <si>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</si>
  <si>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</si>
  <si>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</si>
  <si>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</si>
  <si>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</si>
  <si>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</si>
  <si>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</si>
  <si>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</si>
  <si>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</si>
  <si>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</si>
  <si>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</si>
  <si>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</si>
  <si>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</si>
  <si>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</si>
  <si>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</si>
  <si>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</si>
  <si>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</si>
  <si>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</si>
  <si>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</si>
  <si>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</si>
  <si>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</si>
  <si>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</si>
  <si>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</si>
  <si>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</si>
  <si>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</si>
  <si>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</si>
  <si>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</si>
  <si>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</si>
  <si>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</si>
  <si>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</si>
  <si>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</si>
  <si>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</si>
  <si>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</si>
  <si>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</si>
  <si>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</si>
  <si>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</si>
  <si>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</si>
  <si>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</si>
  <si>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</si>
  <si>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</si>
  <si>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</si>
  <si>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</si>
  <si>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</si>
  <si>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</si>
  <si>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</si>
  <si>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</si>
  <si>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</si>
  <si>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</si>
  <si>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</si>
  <si>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</si>
  <si>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</si>
  <si>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</si>
  <si>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</si>
  <si>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</si>
  <si>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</si>
  <si>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</si>
  <si>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</si>
  <si>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</si>
  <si>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</si>
  <si>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</si>
  <si>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</si>
  <si>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</si>
  <si>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</si>
  <si>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</si>
  <si>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</si>
  <si>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</si>
  <si>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</si>
  <si>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</si>
  <si>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</si>
  <si>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</si>
  <si>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</si>
  <si>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</si>
  <si>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</si>
  <si>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</si>
  <si>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</si>
  <si>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</si>
  <si>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</si>
  <si>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</si>
  <si>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</si>
  <si>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</si>
  <si>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</si>
  <si>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</si>
  <si>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</si>
  <si>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</si>
  <si>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</si>
  <si>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</si>
  <si>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</si>
  <si>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</si>
  <si>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</si>
  <si>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</si>
  <si>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</si>
  <si>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</si>
  <si>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</si>
  <si>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</si>
  <si>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</si>
  <si>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</si>
  <si>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</si>
  <si>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</si>
  <si>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</si>
  <si>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</si>
  <si>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</si>
  <si>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</si>
  <si>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</si>
  <si>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</si>
  <si>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</si>
  <si>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</si>
  <si>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</si>
  <si>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</si>
  <si>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</si>
  <si>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</si>
  <si>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</si>
  <si>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</si>
  <si>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</si>
  <si>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</si>
  <si>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</si>
  <si>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</si>
  <si>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</si>
  <si>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</si>
  <si>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</si>
  <si>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</si>
  <si>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</si>
  <si>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</si>
  <si>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</si>
  <si>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</si>
  <si>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</si>
  <si>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</si>
  <si>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</si>
  <si>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</si>
  <si>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</si>
  <si>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</si>
  <si>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</si>
  <si>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</si>
  <si>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</si>
  <si>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</si>
  <si>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</si>
  <si>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</si>
  <si>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</si>
  <si>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</si>
  <si>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</si>
  <si>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</si>
  <si>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</si>
  <si>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</si>
  <si>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</si>
  <si>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</si>
  <si>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</si>
  <si>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</si>
  <si>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</si>
  <si>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</si>
  <si>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</si>
  <si>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</si>
  <si>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</si>
  <si>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</si>
  <si>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</si>
  <si>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</si>
  <si>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</si>
  <si>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</si>
  <si>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</si>
  <si>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</si>
  <si>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</si>
  <si>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</si>
  <si>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</si>
  <si>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</si>
  <si>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</si>
  <si>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</si>
  <si>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</si>
  <si>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</si>
  <si>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</si>
  <si>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</si>
  <si>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</si>
  <si>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</si>
  <si>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</si>
  <si>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</si>
  <si>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</si>
  <si>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</si>
  <si>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</si>
  <si>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</si>
  <si>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</si>
  <si>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</si>
  <si>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</si>
  <si>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</si>
  <si>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</si>
  <si>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</si>
  <si>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</si>
  <si>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</si>
  <si>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</si>
  <si>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</si>
  <si>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</si>
  <si>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</si>
  <si>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</si>
  <si>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</si>
  <si>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</si>
  <si>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</si>
  <si>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</si>
  <si>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</si>
  <si>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</si>
  <si>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</si>
  <si>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</si>
  <si>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</si>
  <si>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</si>
  <si>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</si>
  <si>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</si>
  <si>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</si>
  <si>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</si>
  <si>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</si>
  <si>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</si>
  <si>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</si>
  <si>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</si>
  <si>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</si>
  <si>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</si>
  <si>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</si>
  <si>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</si>
  <si>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</si>
  <si>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</si>
  <si>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</si>
  <si>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</si>
  <si>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</si>
  <si>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</si>
  <si>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</si>
  <si>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</si>
  <si>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</si>
  <si>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</si>
  <si>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</si>
  <si>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</si>
  <si>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</si>
  <si>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</si>
  <si>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</si>
  <si>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</si>
  <si>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</si>
  <si>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</si>
  <si>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</si>
  <si>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</si>
  <si>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</si>
  <si>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</si>
  <si>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</si>
  <si>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</si>
  <si>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</si>
  <si>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</si>
  <si>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</si>
  <si>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</si>
  <si>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</si>
  <si>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</si>
  <si>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</si>
  <si>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</si>
  <si>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</si>
  <si>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</si>
  <si>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</si>
  <si>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</si>
  <si>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</si>
  <si>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</si>
  <si>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</si>
  <si>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</si>
  <si>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</si>
  <si>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</si>
  <si>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</si>
  <si>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</si>
  <si>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</si>
  <si>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</si>
  <si>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</si>
  <si>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</si>
  <si>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</si>
  <si>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</si>
  <si>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</si>
  <si>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</si>
  <si>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</si>
  <si>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</si>
  <si>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</si>
  <si>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</si>
  <si>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</si>
  <si>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</si>
  <si>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</si>
  <si>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</si>
  <si>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</si>
  <si>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</si>
  <si>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</si>
  <si>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</si>
  <si>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</si>
  <si>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</si>
  <si>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</si>
  <si>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</si>
  <si>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</si>
  <si>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</si>
  <si>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</si>
  <si>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</si>
  <si>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</si>
  <si>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</si>
  <si>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</si>
  <si>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</si>
  <si>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</si>
  <si>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</si>
  <si>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</si>
  <si>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</si>
  <si>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</si>
  <si>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</si>
  <si>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</si>
  <si>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</si>
  <si>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</si>
  <si>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</si>
  <si>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</si>
  <si>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</si>
  <si>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</si>
  <si>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</si>
  <si>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</si>
  <si>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</si>
  <si>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</si>
  <si>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</si>
  <si>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</si>
  <si>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</si>
  <si>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</si>
  <si>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</si>
  <si>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</si>
  <si>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</si>
  <si>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</si>
  <si>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</si>
  <si>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</si>
  <si>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</si>
  <si>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</si>
  <si>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</si>
  <si>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</si>
  <si>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</si>
  <si>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</si>
  <si>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</si>
  <si>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</si>
  <si>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</si>
  <si>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</si>
  <si>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</si>
  <si>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</si>
  <si>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</si>
  <si>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</si>
  <si>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</si>
  <si>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</si>
  <si>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</si>
  <si>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</si>
  <si>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</si>
  <si>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</si>
  <si>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</si>
  <si>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</si>
  <si>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</si>
  <si>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</si>
  <si>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</si>
  <si>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</si>
  <si>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</si>
  <si>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</si>
  <si>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</si>
  <si>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</si>
  <si>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</si>
  <si>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</si>
  <si>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</si>
  <si>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</si>
  <si>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</si>
  <si>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</si>
  <si>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</si>
  <si>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</si>
  <si>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</si>
  <si>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</si>
  <si>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</si>
  <si>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</si>
  <si>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</si>
  <si>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</si>
  <si>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</si>
  <si>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</si>
  <si>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</si>
  <si>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</si>
  <si>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</si>
  <si>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</si>
  <si>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</si>
  <si>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</si>
  <si>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</si>
  <si>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</si>
  <si>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</si>
  <si>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</si>
  <si>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</si>
  <si>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</si>
  <si>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</si>
  <si>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</si>
  <si>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</si>
  <si>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</si>
  <si>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</si>
  <si>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</si>
  <si>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</si>
  <si>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</si>
  <si>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</si>
  <si>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</si>
  <si>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</si>
  <si>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</si>
  <si>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</si>
  <si>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</si>
  <si>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</si>
  <si>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</si>
  <si>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</si>
  <si>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</si>
  <si>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</si>
  <si>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</si>
  <si>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</si>
  <si>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</si>
  <si>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</si>
  <si>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</si>
  <si>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</si>
  <si>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</si>
  <si>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</si>
  <si>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</si>
  <si>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</si>
  <si>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</si>
  <si>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</si>
  <si>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</si>
  <si>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</si>
  <si>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</si>
  <si>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</si>
  <si>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</si>
  <si>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</si>
  <si>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</si>
  <si>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</si>
  <si>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</si>
  <si>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</si>
  <si>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</si>
  <si>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</si>
  <si>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</si>
  <si>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</si>
  <si>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</si>
  <si>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</si>
  <si>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</si>
  <si>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</si>
  <si>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</si>
  <si>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</si>
  <si>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</si>
  <si>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</si>
  <si>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</si>
  <si>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</si>
  <si>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</si>
  <si>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</si>
  <si>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</si>
  <si>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</si>
  <si>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</si>
  <si>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</si>
  <si>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</si>
  <si>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</si>
  <si>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</si>
  <si>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</si>
  <si>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</si>
  <si>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</si>
  <si>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</si>
  <si>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</si>
  <si>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</si>
  <si>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</si>
  <si>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</si>
  <si>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</si>
  <si>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</si>
  <si>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</si>
  <si>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</si>
  <si>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</si>
  <si>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</si>
  <si>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</si>
  <si>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</si>
  <si>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</si>
  <si>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</si>
  <si>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</si>
  <si>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</si>
  <si>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</si>
  <si>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</si>
  <si>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</si>
  <si>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</si>
  <si>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</si>
  <si>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</si>
  <si>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</si>
  <si>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</si>
  <si>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</si>
  <si>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</si>
  <si>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</si>
  <si>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</si>
  <si>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</si>
  <si>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</si>
  <si>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</si>
  <si>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</si>
  <si>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</si>
  <si>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</si>
  <si>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</si>
  <si>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</si>
  <si>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</si>
  <si>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</si>
  <si>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</si>
  <si>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</si>
  <si>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</si>
  <si>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</si>
  <si>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</si>
  <si>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</si>
  <si>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</si>
  <si>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</si>
  <si>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</si>
  <si>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</si>
  <si>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</si>
  <si>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</si>
  <si>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</si>
  <si>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</si>
  <si>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</si>
  <si>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</si>
  <si>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</si>
  <si>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</si>
  <si>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</si>
  <si>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</si>
  <si>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</si>
  <si>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</si>
  <si>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</si>
  <si>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</si>
  <si>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</si>
  <si>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</si>
  <si>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</si>
  <si>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</si>
  <si>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</si>
  <si>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</si>
  <si>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</si>
  <si>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</si>
  <si>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</si>
  <si>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</si>
  <si>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</si>
  <si>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</si>
  <si>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</si>
  <si>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</si>
  <si>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</si>
  <si>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</si>
  <si>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</si>
  <si>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</si>
  <si>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</si>
  <si>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</si>
  <si>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</si>
  <si>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</si>
  <si>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</si>
  <si>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</si>
  <si>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</si>
  <si>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</si>
  <si>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</si>
  <si>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</si>
  <si>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</si>
  <si>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</si>
  <si>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</si>
  <si>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</si>
  <si>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</si>
  <si>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</si>
  <si>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</si>
  <si>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</si>
  <si>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</si>
  <si>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</si>
  <si>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</si>
  <si>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</si>
  <si>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</si>
  <si>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</si>
  <si>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</si>
  <si>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</si>
  <si>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</si>
  <si>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</si>
  <si>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</si>
  <si>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</si>
  <si>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</si>
  <si>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</si>
  <si>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</si>
  <si>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</si>
  <si>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</si>
  <si>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</si>
  <si>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</si>
  <si>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</si>
  <si>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</si>
  <si>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</si>
  <si>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</si>
  <si>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</si>
  <si>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</si>
  <si>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</si>
  <si>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</si>
  <si>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</si>
  <si>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</si>
  <si>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</si>
  <si>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</si>
  <si>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</si>
  <si>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</si>
  <si>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</si>
  <si>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</si>
  <si>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</si>
  <si>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</si>
  <si>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</si>
  <si>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</si>
  <si>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</si>
  <si>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</si>
  <si>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</si>
  <si>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</si>
  <si>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</si>
  <si>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</si>
  <si>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</si>
  <si>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</si>
  <si>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</si>
  <si>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</si>
  <si>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</si>
  <si>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</si>
  <si>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</si>
  <si>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</si>
  <si>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</si>
  <si>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</si>
  <si>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</si>
  <si>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</si>
  <si>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</si>
  <si>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</si>
  <si>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</si>
  <si>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</si>
  <si>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</si>
  <si>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</si>
  <si>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</si>
  <si>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</si>
  <si>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</si>
  <si>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</si>
  <si>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</si>
  <si>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</si>
  <si>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</si>
  <si>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</si>
  <si>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</si>
  <si>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</si>
  <si>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</si>
  <si>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</si>
  <si>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</si>
  <si>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</si>
  <si>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</si>
  <si>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</si>
  <si>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</si>
  <si>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</si>
  <si>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</si>
  <si>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</si>
  <si>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</si>
  <si>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</si>
  <si>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</si>
  <si>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</si>
  <si>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</si>
  <si>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</si>
  <si>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</si>
  <si>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</si>
  <si>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</si>
  <si>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</si>
  <si>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</si>
  <si>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</si>
  <si>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</si>
  <si>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</si>
  <si>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</si>
  <si>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</si>
  <si>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</si>
  <si>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</si>
  <si>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</si>
  <si>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</si>
  <si>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</si>
  <si>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</si>
  <si>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</si>
  <si>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</si>
  <si>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</si>
  <si>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</si>
  <si>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</si>
  <si>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</si>
  <si>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</si>
  <si>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</si>
  <si>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</si>
  <si>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</si>
  <si>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</si>
  <si>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</si>
  <si>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</si>
  <si>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</si>
  <si>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</si>
  <si>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</si>
  <si>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</si>
  <si>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</si>
  <si>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</si>
  <si>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</si>
  <si>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</si>
  <si>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</si>
  <si>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</si>
  <si>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</si>
  <si>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</si>
  <si>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</si>
  <si>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</si>
  <si>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</si>
  <si>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</si>
  <si>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</si>
  <si>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</si>
  <si>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</si>
  <si>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</si>
  <si>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</si>
  <si>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</si>
  <si>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</si>
  <si>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</si>
  <si>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</si>
  <si>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</si>
  <si>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</si>
  <si>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</si>
  <si>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</si>
  <si>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</si>
  <si>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</si>
  <si>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</si>
  <si>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</si>
  <si>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</si>
  <si>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</si>
  <si>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</si>
  <si>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</si>
  <si>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</si>
  <si>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</si>
  <si>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</si>
  <si>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</si>
  <si>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</si>
  <si>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</si>
  <si>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</si>
  <si>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</si>
  <si>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</si>
  <si>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</si>
  <si>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</si>
  <si>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</si>
  <si>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</si>
  <si>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</si>
  <si>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</si>
  <si>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</si>
  <si>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</si>
  <si>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</si>
  <si>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</si>
  <si>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</si>
  <si>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</si>
  <si>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</si>
  <si>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</si>
  <si>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</si>
  <si>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</si>
  <si>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</si>
  <si>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</si>
  <si>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</si>
  <si>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</si>
  <si>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</si>
  <si>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</si>
  <si>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</si>
  <si>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</si>
  <si>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</si>
  <si>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</si>
  <si>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</si>
  <si>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</si>
  <si>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</si>
  <si>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</si>
  <si>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</si>
  <si>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</si>
  <si>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</si>
  <si>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</si>
  <si>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</si>
  <si>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</si>
  <si>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</si>
  <si>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</si>
  <si>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</si>
  <si>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</si>
  <si>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</si>
  <si>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</si>
  <si>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</si>
  <si>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</si>
  <si>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</si>
  <si>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</si>
  <si>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</si>
  <si>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</si>
  <si>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</si>
  <si>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</si>
  <si>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</si>
  <si>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</si>
  <si>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</si>
  <si>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</si>
  <si>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</si>
  <si>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</si>
  <si>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</si>
  <si>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</si>
  <si>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</si>
  <si>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</si>
  <si>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</si>
  <si>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</si>
  <si>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</si>
  <si>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</si>
  <si>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</si>
  <si>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</si>
  <si>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</si>
  <si>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</si>
  <si>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</si>
  <si>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</si>
  <si>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</si>
  <si>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</si>
  <si>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</si>
  <si>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</si>
  <si>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</si>
  <si>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</si>
  <si>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</si>
  <si>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</si>
  <si>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</si>
  <si>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</si>
  <si>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</si>
  <si>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</si>
  <si>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</si>
  <si>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</si>
  <si>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</si>
  <si>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</si>
  <si>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</si>
  <si>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</si>
  <si>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</si>
  <si>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</si>
  <si>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</si>
  <si>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</si>
  <si>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</si>
  <si>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</si>
  <si>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</si>
  <si>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</si>
  <si>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</si>
  <si>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</si>
  <si>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</si>
  <si>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</si>
  <si>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</si>
  <si>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</si>
  <si>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</si>
  <si>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</si>
  <si>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</si>
  <si>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</si>
  <si>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</si>
  <si>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</si>
  <si>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</si>
  <si>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</si>
  <si>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</si>
  <si>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</si>
  <si>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</si>
  <si>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</si>
  <si>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</si>
  <si>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</si>
  <si>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</si>
  <si>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</si>
  <si>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</si>
  <si>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</si>
  <si>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</si>
  <si>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</si>
  <si>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</si>
  <si>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</si>
  <si>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</si>
  <si>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</si>
  <si>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</si>
  <si>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</si>
  <si>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</si>
  <si>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</si>
  <si>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</si>
  <si>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</si>
  <si>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</si>
  <si>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</si>
  <si>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</si>
  <si>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</si>
  <si>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</si>
  <si>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</si>
  <si>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</si>
  <si>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</si>
  <si>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</si>
  <si>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</si>
  <si>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</si>
  <si>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</si>
  <si>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</si>
  <si>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</si>
  <si>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</si>
  <si>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</si>
  <si>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</si>
  <si>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</si>
  <si>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</si>
  <si>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</si>
  <si>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</si>
  <si>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</si>
  <si>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</si>
  <si>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</si>
  <si>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</si>
  <si>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</si>
  <si>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</si>
  <si>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</si>
  <si>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</si>
  <si>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</si>
  <si>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</si>
  <si>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</si>
  <si>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</si>
  <si>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</si>
  <si>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</si>
  <si>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</si>
  <si>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</si>
  <si>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</si>
  <si>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</si>
  <si>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</si>
  <si>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</si>
  <si>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</si>
  <si>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</si>
  <si>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</si>
  <si>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</si>
  <si>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</si>
  <si>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</si>
  <si>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</si>
  <si>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</si>
  <si>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</si>
  <si>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</si>
  <si>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</si>
  <si>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</si>
  <si>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</si>
  <si>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</si>
  <si>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</si>
  <si>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</si>
  <si>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</si>
  <si>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</si>
  <si>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</si>
  <si>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</si>
  <si>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</si>
  <si>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</si>
  <si>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</si>
  <si>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</si>
  <si>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</si>
  <si>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</si>
  <si>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</si>
  <si>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</si>
  <si>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</si>
  <si>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</si>
  <si>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</si>
  <si>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</si>
  <si>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</si>
  <si>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</si>
  <si>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</si>
  <si>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</si>
  <si>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</si>
  <si>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</si>
  <si>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</si>
  <si>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</si>
  <si>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</si>
  <si>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</si>
  <si>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</si>
  <si>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</si>
  <si>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</si>
  <si>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</si>
  <si>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</si>
  <si>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</si>
  <si>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</si>
  <si>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</si>
  <si>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</si>
  <si>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</si>
  <si>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</si>
  <si>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</si>
  <si>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</si>
  <si>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</si>
  <si>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</si>
  <si>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</si>
  <si>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</si>
  <si>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</si>
  <si>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</si>
  <si>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</si>
  <si>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</si>
  <si>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</si>
  <si>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</si>
  <si>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</si>
  <si>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</si>
  <si>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</si>
  <si>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</si>
  <si>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</si>
  <si>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</si>
  <si>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</si>
  <si>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</si>
  <si>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</si>
  <si>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</si>
  <si>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</si>
  <si>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</si>
  <si>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</si>
  <si>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</si>
  <si>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</si>
  <si>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</si>
  <si>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</si>
  <si>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</si>
  <si>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</si>
  <si>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</si>
  <si>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</si>
  <si>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</si>
  <si>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</si>
  <si>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</si>
  <si>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</si>
  <si>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</si>
  <si>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</si>
  <si>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</si>
  <si>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</si>
  <si>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</si>
  <si>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</si>
  <si>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</si>
  <si>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</si>
  <si>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</si>
  <si>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</si>
  <si>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</si>
  <si>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</si>
  <si>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</si>
  <si>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</si>
  <si>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</si>
  <si>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</si>
  <si>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</si>
  <si>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</si>
  <si>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</si>
  <si>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</si>
  <si>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</si>
  <si>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</si>
  <si>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</si>
  <si>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</si>
  <si>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</si>
  <si>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</si>
  <si>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</si>
  <si>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</si>
  <si>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</si>
  <si>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</si>
  <si>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</si>
  <si>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</si>
  <si>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</si>
  <si>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</si>
  <si>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</si>
  <si>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</si>
  <si>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</si>
  <si>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</si>
  <si>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</si>
  <si>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</si>
  <si>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</si>
  <si>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</si>
  <si>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</si>
  <si>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</si>
  <si>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</si>
  <si>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</si>
  <si>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</si>
  <si>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</si>
  <si>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</si>
  <si>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</si>
  <si>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</si>
  <si>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</si>
  <si>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</si>
  <si>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</si>
  <si>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</si>
  <si>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</si>
  <si>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</si>
  <si>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</si>
  <si>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</si>
  <si>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</si>
  <si>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</si>
  <si>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</si>
  <si>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</si>
  <si>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</si>
  <si>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</si>
  <si>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</si>
  <si>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</si>
  <si>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</si>
  <si>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</si>
  <si>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</si>
  <si>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</si>
  <si>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</si>
  <si>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</si>
  <si>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</si>
  <si>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</si>
  <si>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</si>
  <si>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</si>
  <si>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</si>
  <si>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</si>
  <si>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</si>
  <si>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</si>
  <si>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</si>
  <si>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</si>
  <si>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</si>
  <si>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</si>
  <si>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</si>
  <si>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</si>
  <si>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</si>
  <si>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</si>
  <si>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</si>
  <si>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</si>
  <si>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</si>
  <si>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</si>
  <si>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</si>
  <si>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</si>
  <si>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</si>
  <si>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</si>
  <si>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</si>
  <si>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</si>
  <si>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</si>
  <si>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</si>
  <si>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</si>
  <si>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</si>
  <si>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</si>
  <si>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</si>
  <si>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</si>
  <si>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</si>
  <si>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</si>
  <si>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</si>
  <si>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</si>
  <si>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</si>
  <si>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</si>
  <si>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</si>
  <si>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</si>
  <si>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</si>
  <si>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</si>
  <si>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</si>
  <si>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</si>
  <si>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</si>
  <si>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</si>
  <si>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</si>
  <si>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</si>
  <si>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</si>
  <si>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</si>
  <si>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</si>
  <si>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</si>
  <si>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</si>
  <si>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</si>
  <si>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</si>
  <si>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</si>
  <si>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</si>
  <si>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</si>
  <si>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</si>
  <si>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</si>
  <si>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</si>
  <si>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</si>
  <si>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</si>
  <si>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</si>
  <si>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</si>
  <si>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</si>
  <si>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</si>
  <si>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</si>
  <si>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</si>
  <si>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</si>
  <si>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</si>
  <si>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</si>
  <si>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</si>
  <si>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</si>
  <si>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</si>
  <si>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</si>
  <si>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</si>
  <si>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</si>
  <si>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</si>
  <si>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</si>
  <si>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</si>
  <si>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</si>
  <si>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</si>
  <si>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</si>
  <si>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</si>
  <si>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</si>
  <si>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</si>
  <si>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</si>
  <si>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</si>
  <si>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</si>
  <si>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</si>
  <si>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</si>
  <si>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</si>
  <si>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</si>
  <si>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</si>
  <si>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</si>
  <si>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</si>
  <si>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</si>
  <si>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</si>
  <si>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</si>
  <si>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</si>
  <si>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</si>
  <si>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</si>
  <si>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</si>
  <si>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</si>
  <si>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</si>
  <si>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</si>
  <si>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</si>
  <si>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</si>
  <si>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</si>
  <si>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</si>
  <si>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</si>
  <si>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</si>
  <si>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</si>
  <si>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</si>
  <si>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</si>
  <si>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</si>
  <si>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</si>
  <si>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</si>
  <si>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</si>
  <si>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</si>
  <si>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</si>
  <si>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</si>
  <si>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</si>
  <si>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</si>
  <si>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</si>
  <si>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</si>
  <si>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</si>
  <si>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</si>
  <si>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</si>
  <si>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</si>
  <si>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</si>
  <si>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</si>
  <si>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</si>
  <si>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</si>
  <si>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</si>
  <si>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</si>
  <si>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</si>
  <si>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</si>
  <si>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</si>
  <si>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</si>
  <si>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</si>
  <si>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</si>
  <si>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</si>
  <si>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</si>
  <si>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</si>
  <si>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</si>
  <si>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</si>
  <si>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</si>
  <si>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</si>
  <si>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</si>
  <si>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</si>
  <si>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</si>
  <si>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</si>
  <si>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</si>
  <si>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</si>
  <si>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</si>
  <si>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</si>
  <si>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</si>
  <si>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</si>
  <si>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</si>
  <si>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</si>
  <si>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</si>
  <si>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</si>
  <si>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</si>
  <si>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</si>
  <si>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</si>
  <si>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</si>
  <si>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</si>
  <si>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</si>
  <si>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</si>
  <si>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</si>
  <si>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</si>
  <si>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</si>
  <si>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</si>
  <si>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</si>
  <si>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</si>
  <si>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</si>
  <si>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</si>
  <si>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</si>
  <si>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</si>
  <si>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</si>
  <si>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</si>
  <si>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</si>
  <si>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</si>
  <si>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</si>
  <si>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</si>
  <si>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</si>
  <si>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</si>
  <si>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</si>
  <si>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</si>
  <si>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</si>
  <si>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</si>
  <si>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</si>
  <si>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</si>
  <si>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</si>
  <si>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</si>
  <si>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</si>
  <si>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</si>
  <si>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</si>
  <si>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</si>
  <si>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</si>
  <si>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</si>
  <si>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</si>
  <si>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</si>
  <si>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</si>
  <si>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</si>
  <si>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</si>
  <si>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</si>
  <si>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</si>
  <si>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</si>
  <si>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</si>
  <si>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</si>
  <si>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</si>
  <si>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</si>
  <si>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</si>
  <si>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</si>
  <si>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</si>
  <si>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</si>
  <si>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</si>
  <si>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</si>
  <si>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</si>
  <si>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</si>
  <si>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</si>
  <si>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</si>
  <si>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</si>
  <si>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</si>
  <si>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</si>
  <si>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</si>
  <si>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</si>
  <si>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</si>
  <si>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</si>
  <si>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</si>
  <si>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</si>
  <si>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</si>
  <si>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</si>
  <si>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</si>
  <si>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</si>
  <si>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</si>
  <si>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</si>
  <si>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</si>
  <si>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</si>
  <si>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</si>
  <si>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</si>
  <si>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</si>
  <si>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</si>
  <si>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</si>
  <si>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</si>
  <si>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</si>
  <si>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</si>
  <si>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</si>
  <si>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</si>
  <si>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</si>
  <si>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</si>
  <si>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</si>
  <si>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</si>
  <si>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</si>
  <si>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</si>
  <si>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</si>
  <si>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</si>
  <si>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</si>
  <si>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</si>
  <si>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</si>
  <si>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</si>
  <si>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</si>
  <si>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</si>
  <si>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</si>
  <si>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</si>
  <si>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</si>
  <si>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</si>
  <si>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</si>
  <si>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</si>
  <si>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</si>
  <si>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</si>
  <si>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</si>
  <si>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</si>
  <si>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</si>
  <si>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</si>
  <si>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</si>
  <si>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</si>
  <si>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</si>
  <si>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</si>
  <si>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</si>
  <si>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</si>
  <si>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</si>
  <si>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</si>
  <si>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</si>
  <si>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</si>
  <si>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</si>
  <si>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</si>
  <si>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</si>
  <si>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</si>
  <si>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</si>
  <si>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</si>
  <si>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</si>
  <si>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</si>
  <si>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</si>
  <si>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</si>
  <si>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</si>
  <si>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</si>
  <si>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</si>
  <si>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</si>
  <si>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</si>
  <si>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</si>
  <si>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</si>
  <si>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</si>
  <si>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</si>
  <si>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</si>
  <si>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</si>
  <si>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</si>
  <si>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</si>
  <si>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</si>
  <si>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</si>
  <si>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</si>
  <si>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</si>
  <si>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</si>
  <si>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</si>
  <si>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</si>
  <si>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</si>
  <si>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</si>
  <si>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</si>
  <si>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</si>
  <si>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</si>
  <si>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</si>
  <si>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</si>
  <si>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</si>
  <si>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</si>
  <si>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</si>
  <si>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</si>
  <si>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</si>
  <si>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</si>
  <si>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</si>
  <si>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</si>
  <si>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</si>
  <si>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</si>
  <si>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</si>
  <si>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</si>
  <si>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</si>
  <si>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</si>
  <si>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</si>
  <si>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</si>
  <si>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</si>
  <si>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</si>
  <si>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</si>
  <si>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</si>
  <si>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</si>
  <si>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</si>
  <si>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</si>
  <si>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</si>
  <si>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</si>
  <si>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</si>
  <si>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</si>
  <si>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</si>
  <si>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</si>
  <si>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</si>
  <si>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</si>
  <si>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</si>
  <si>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</si>
  <si>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</si>
  <si>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</si>
  <si>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</si>
  <si>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</si>
  <si>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</si>
  <si>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</si>
  <si>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</si>
  <si>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</si>
  <si>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</si>
  <si>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</si>
  <si>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</si>
  <si>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</si>
  <si>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</si>
  <si>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</si>
  <si>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</si>
  <si>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</si>
  <si>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</si>
  <si>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</si>
  <si>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</si>
  <si>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</si>
  <si>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</si>
  <si>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</si>
  <si>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</si>
  <si>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</si>
  <si>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</si>
  <si>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</si>
  <si>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</si>
  <si>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</si>
  <si>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</si>
  <si>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</si>
  <si>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</si>
  <si>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</si>
  <si>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</si>
  <si>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</si>
  <si>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</si>
  <si>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</si>
  <si>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</si>
  <si>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</si>
  <si>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</si>
  <si>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</si>
  <si>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</si>
  <si>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</si>
  <si>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</si>
  <si>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</si>
  <si>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</si>
  <si>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</si>
  <si>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</si>
  <si>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</si>
  <si>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</si>
  <si>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</si>
  <si>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</si>
  <si>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</si>
  <si>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</si>
  <si>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</si>
  <si>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</si>
  <si>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</si>
  <si>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</si>
  <si>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</si>
  <si>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</si>
  <si>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</si>
  <si>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</si>
  <si>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</si>
  <si>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</si>
  <si>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</si>
  <si>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</si>
  <si>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</si>
  <si>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</si>
  <si>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</si>
  <si>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</si>
  <si>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</si>
  <si>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</si>
  <si>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</si>
  <si>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</si>
  <si>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</si>
  <si>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</si>
  <si>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</si>
  <si>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</si>
  <si>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</si>
  <si>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</si>
  <si>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</si>
  <si>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</si>
  <si>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</si>
  <si>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</si>
  <si>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</si>
  <si>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</si>
  <si>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</si>
  <si>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</si>
  <si>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</si>
  <si>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</si>
  <si>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</si>
  <si>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</si>
  <si>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</si>
  <si>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</si>
  <si>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</si>
  <si>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</si>
  <si>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</si>
  <si>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</si>
  <si>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</si>
  <si>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</si>
  <si>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</si>
  <si>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</si>
  <si>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</si>
  <si>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</si>
  <si>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</si>
  <si>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</si>
  <si>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</si>
  <si>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</si>
  <si>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</si>
  <si>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</si>
  <si>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</si>
  <si>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</si>
  <si>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</si>
  <si>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</si>
  <si>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</si>
  <si>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</si>
  <si>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</si>
  <si>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</si>
  <si>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</si>
  <si>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</si>
  <si>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</si>
  <si>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</si>
  <si>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</si>
  <si>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</si>
  <si>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</si>
  <si>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</si>
  <si>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</si>
  <si>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</si>
  <si>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</si>
  <si>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</si>
  <si>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</si>
  <si>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</si>
  <si>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</si>
  <si>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</si>
  <si>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</si>
  <si>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</si>
  <si>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</si>
  <si>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</si>
  <si>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</si>
  <si>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</si>
  <si>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</si>
  <si>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</si>
  <si>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</si>
  <si>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</si>
  <si>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</si>
  <si>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</si>
  <si>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</si>
  <si>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</si>
  <si>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</si>
  <si>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</si>
  <si>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</si>
  <si>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</si>
  <si>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</si>
  <si>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</si>
  <si>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</si>
  <si>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</si>
  <si>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</si>
  <si>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</si>
  <si>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</si>
  <si>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</si>
  <si>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</si>
  <si>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</si>
  <si>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</si>
  <si>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</si>
  <si>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</si>
  <si>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</si>
  <si>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</si>
  <si>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</si>
  <si>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</si>
  <si>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</si>
  <si>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</si>
  <si>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</si>
  <si>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</si>
  <si>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</si>
  <si>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</si>
  <si>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</si>
  <si>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</si>
  <si>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</si>
  <si>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</si>
  <si>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</si>
  <si>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</si>
  <si>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</si>
  <si>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</si>
  <si>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</si>
  <si>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</si>
  <si>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</si>
  <si>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</si>
  <si>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</si>
  <si>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</si>
  <si>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</si>
  <si>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</si>
  <si>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</si>
  <si>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</si>
  <si>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</si>
  <si>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</si>
  <si>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</si>
  <si>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</si>
  <si>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</si>
  <si>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</si>
  <si>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</si>
  <si>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</si>
  <si>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</si>
  <si>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</si>
  <si>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</si>
  <si>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</si>
  <si>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</si>
  <si>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</si>
  <si>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</si>
  <si>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</si>
  <si>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</si>
  <si>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</si>
  <si>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</si>
  <si>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</si>
  <si>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</si>
  <si>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</si>
  <si>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</si>
  <si>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</si>
  <si>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</si>
  <si>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</si>
  <si>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</si>
  <si>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</si>
  <si>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</si>
  <si>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</si>
  <si>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</si>
  <si>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</si>
  <si>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</si>
  <si>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</si>
  <si>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</si>
  <si>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</si>
  <si>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</si>
  <si>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</si>
  <si>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</si>
  <si>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</si>
  <si>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</si>
  <si>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</si>
  <si>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</si>
  <si>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</si>
  <si>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</si>
  <si>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</si>
  <si>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</si>
  <si>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</si>
  <si>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</si>
  <si>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</si>
  <si>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</si>
  <si>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</si>
  <si>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</si>
  <si>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</si>
  <si>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</si>
  <si>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</si>
  <si>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</si>
  <si>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</si>
  <si>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</si>
  <si>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</si>
  <si>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</si>
  <si>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</si>
  <si>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</si>
  <si>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</si>
  <si>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</si>
  <si>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</si>
  <si>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</si>
  <si>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</si>
  <si>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</si>
  <si>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</si>
  <si>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</si>
  <si>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</si>
  <si>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</si>
  <si>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</si>
  <si>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</si>
  <si>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</si>
  <si>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</si>
  <si>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</si>
  <si>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</si>
  <si>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</si>
  <si>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</si>
  <si>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</si>
  <si>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</si>
  <si>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</si>
  <si>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</si>
  <si>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</si>
  <si>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</si>
  <si>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</si>
  <si>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</si>
  <si>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</si>
  <si>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</si>
  <si>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</si>
  <si>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</si>
  <si>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</si>
  <si>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</si>
  <si>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</si>
  <si>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</si>
  <si>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</si>
  <si>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</si>
  <si>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</si>
  <si>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</si>
  <si>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</si>
  <si>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</si>
  <si>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</si>
  <si>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</si>
  <si>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</si>
  <si>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</si>
  <si>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</si>
  <si>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</si>
  <si>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</si>
  <si>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</si>
  <si>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</si>
  <si>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</si>
  <si>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</si>
  <si>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</si>
  <si>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</si>
  <si>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</si>
  <si>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</si>
  <si>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</si>
  <si>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</si>
  <si>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</si>
  <si>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</si>
  <si>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</si>
  <si>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</si>
  <si>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</si>
  <si>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</si>
  <si>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</si>
  <si>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</si>
  <si>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</si>
  <si>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</si>
  <si>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</si>
  <si>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</si>
  <si>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</si>
  <si>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</si>
  <si>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</si>
  <si>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</si>
  <si>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</si>
  <si>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</si>
  <si>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</si>
  <si>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</si>
  <si>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</si>
  <si>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</si>
  <si>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</si>
  <si>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</si>
  <si>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</si>
  <si>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</si>
  <si>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</si>
  <si>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</si>
  <si>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</si>
  <si>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</si>
  <si>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</si>
  <si>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</si>
  <si>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</si>
  <si>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</si>
  <si>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</si>
  <si>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</si>
  <si>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</si>
  <si>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</si>
  <si>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</si>
  <si>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</si>
  <si>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</si>
  <si>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</si>
  <si>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</si>
  <si>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</si>
  <si>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</si>
  <si>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</si>
  <si>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</si>
  <si>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</si>
  <si>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</si>
  <si>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</si>
  <si>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</si>
  <si>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</si>
  <si>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</si>
  <si>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</si>
  <si>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</si>
  <si>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</si>
  <si>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</si>
  <si>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</si>
  <si>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</si>
  <si>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</si>
  <si>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</si>
  <si>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</si>
  <si>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</si>
  <si>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</si>
  <si>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</si>
  <si>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</si>
  <si>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</si>
  <si>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</si>
  <si>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</si>
  <si>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</si>
  <si>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</si>
  <si>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</si>
  <si>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</si>
  <si>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</si>
  <si>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</si>
  <si>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</si>
  <si>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</si>
  <si>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</si>
  <si>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</si>
  <si>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</si>
  <si>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</si>
  <si>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</si>
  <si>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</si>
  <si>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</si>
  <si>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</si>
  <si>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</si>
  <si>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</si>
  <si>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</si>
  <si>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</si>
  <si>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</si>
  <si>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</si>
  <si>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</si>
  <si>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</si>
  <si>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</si>
  <si>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</si>
  <si>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</si>
  <si>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</si>
  <si>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</si>
  <si>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</si>
  <si>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</si>
  <si>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</si>
  <si>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</si>
  <si>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</si>
  <si>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</si>
  <si>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</si>
  <si>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</si>
  <si>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</si>
  <si>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</si>
  <si>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</si>
  <si>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</si>
  <si>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</si>
  <si>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</si>
  <si>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</si>
  <si>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</si>
  <si>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</si>
  <si>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</si>
  <si>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</si>
  <si>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</si>
  <si>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</si>
  <si>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</si>
  <si>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</si>
  <si>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</si>
  <si>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</si>
  <si>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</si>
  <si>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</si>
  <si>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</si>
  <si>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</si>
  <si>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</si>
  <si>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</si>
  <si>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</si>
  <si>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</si>
  <si>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</si>
  <si>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</si>
  <si>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</si>
  <si>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</si>
  <si>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</si>
  <si>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</si>
  <si>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</si>
  <si>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</si>
  <si>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</si>
  <si>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</si>
  <si>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</si>
  <si>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</si>
  <si>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</si>
  <si>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</si>
  <si>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</si>
  <si>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</si>
  <si>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</si>
  <si>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</si>
  <si>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</si>
  <si>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</si>
  <si>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</si>
  <si>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</si>
  <si>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</si>
  <si>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</si>
  <si>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</si>
  <si>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</si>
  <si>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</si>
  <si>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</si>
  <si>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</si>
  <si>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</si>
  <si>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</si>
  <si>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</si>
  <si>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</si>
  <si>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</si>
  <si>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</si>
  <si>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</si>
  <si>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</si>
  <si>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</si>
  <si>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</si>
  <si>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</si>
  <si>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</si>
  <si>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</si>
  <si>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</si>
  <si>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</si>
  <si>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</si>
  <si>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</si>
  <si>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</si>
  <si>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</si>
  <si>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</si>
  <si>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</si>
  <si>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</si>
  <si>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</si>
  <si>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</si>
  <si>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</si>
  <si>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</si>
  <si>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</si>
  <si>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</si>
  <si>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</si>
  <si>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</si>
  <si>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</si>
  <si>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</si>
  <si>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</si>
  <si>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</si>
  <si>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</si>
  <si>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</si>
  <si>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</si>
  <si>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</si>
  <si>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</si>
  <si>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</si>
  <si>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</si>
  <si>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</si>
  <si>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</si>
  <si>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</si>
  <si>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</si>
  <si>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</si>
  <si>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</si>
  <si>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</si>
  <si>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</si>
  <si>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</si>
  <si>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</si>
  <si>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</si>
  <si>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</si>
  <si>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</si>
  <si>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</si>
  <si>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</si>
  <si>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</si>
  <si>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</si>
  <si>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</si>
  <si>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</si>
  <si>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</si>
  <si>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</si>
  <si>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</si>
  <si>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</si>
  <si>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</si>
  <si>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</si>
  <si>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</si>
  <si>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</si>
  <si>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</si>
  <si>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</si>
  <si>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</si>
  <si>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</si>
  <si>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</si>
  <si>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</si>
  <si>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</si>
  <si>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</si>
  <si>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</si>
  <si>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</si>
  <si>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</si>
  <si>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</si>
  <si>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</si>
  <si>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</si>
  <si>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</si>
  <si>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</si>
  <si>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</si>
  <si>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</si>
  <si>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</si>
  <si>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</si>
  <si>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</si>
  <si>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</si>
  <si>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</si>
  <si>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</si>
  <si>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</si>
  <si>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</si>
  <si>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</si>
  <si>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</si>
  <si>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</si>
  <si>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</si>
  <si>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</si>
  <si>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</si>
  <si>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</si>
  <si>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</si>
  <si>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</si>
  <si>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</si>
  <si>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</si>
  <si>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</si>
  <si>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</si>
  <si>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</si>
  <si>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</si>
  <si>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</si>
  <si>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</si>
  <si>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</si>
  <si>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</si>
  <si>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</si>
  <si>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</si>
  <si>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</si>
  <si>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</si>
  <si>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</si>
  <si>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</si>
  <si>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</si>
  <si>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</si>
  <si>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</si>
  <si>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</si>
  <si>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</si>
  <si>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</si>
  <si>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</si>
  <si>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</si>
  <si>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</si>
  <si>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</si>
  <si>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</si>
  <si>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</si>
  <si>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</si>
  <si>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</si>
  <si>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</si>
  <si>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</si>
  <si>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</si>
  <si>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</si>
  <si>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</si>
  <si>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</si>
  <si>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</si>
  <si>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</si>
  <si>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</si>
  <si>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</si>
  <si>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</si>
  <si>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</si>
  <si>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</si>
  <si>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</si>
  <si>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</si>
  <si>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</si>
  <si>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</si>
  <si>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</si>
  <si>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</si>
  <si>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</si>
  <si>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</si>
  <si>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</si>
  <si>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</si>
  <si>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</si>
  <si>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</si>
  <si>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</si>
  <si>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</si>
  <si>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</si>
  <si>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</si>
  <si>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</si>
  <si>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</si>
  <si>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</si>
  <si>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</si>
  <si>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</si>
  <si>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</si>
  <si>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</si>
  <si>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</si>
  <si>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</si>
  <si>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</si>
  <si>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</si>
  <si>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</si>
  <si>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</si>
  <si>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</si>
  <si>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</si>
  <si>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</si>
  <si>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</si>
  <si>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</si>
  <si>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</si>
  <si>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</si>
  <si>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</si>
  <si>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</si>
  <si>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</si>
  <si>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</si>
  <si>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</si>
  <si>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</si>
  <si>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</si>
  <si>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</si>
  <si>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</si>
  <si>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</si>
  <si>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</si>
  <si>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</si>
  <si>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</si>
  <si>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</si>
  <si>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</si>
  <si>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</si>
  <si>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</si>
  <si>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</si>
  <si>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</si>
  <si>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</si>
  <si>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</si>
  <si>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</si>
  <si>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</si>
  <si>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</si>
  <si>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</si>
  <si>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</si>
  <si>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</si>
  <si>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</si>
  <si>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</si>
  <si>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</si>
  <si>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</si>
  <si>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</si>
  <si>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</si>
  <si>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</si>
  <si>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</si>
  <si>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</si>
  <si>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</si>
  <si>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</si>
  <si>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</si>
  <si>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</si>
  <si>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</si>
  <si>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</si>
  <si>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</si>
  <si>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</si>
  <si>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</si>
  <si>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</si>
  <si>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</si>
  <si>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</si>
  <si>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</si>
  <si>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</si>
  <si>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</si>
  <si>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</si>
  <si>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</si>
  <si>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</si>
  <si>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</si>
  <si>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</si>
  <si>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</si>
  <si>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</si>
  <si>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</si>
  <si>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</si>
  <si>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</si>
  <si>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</si>
  <si>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</si>
  <si>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</si>
  <si>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</si>
  <si>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</si>
  <si>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</si>
  <si>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</si>
  <si>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</si>
  <si>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</si>
  <si>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</si>
  <si>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</si>
  <si>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</si>
  <si>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</si>
  <si>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</si>
  <si>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</si>
  <si>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</si>
  <si>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</si>
  <si>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</si>
  <si>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</si>
  <si>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</si>
  <si>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</si>
  <si>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</si>
  <si>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</si>
  <si>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</si>
  <si>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</si>
  <si>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</si>
  <si>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</si>
  <si>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</si>
  <si>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</si>
  <si>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</si>
  <si>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</si>
  <si>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</si>
  <si>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</si>
  <si>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</si>
  <si>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</si>
  <si>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</si>
  <si>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</si>
  <si>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</si>
  <si>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</si>
  <si>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</si>
  <si>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</si>
  <si>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</si>
  <si>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</si>
  <si>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</si>
  <si>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</si>
  <si>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</si>
  <si>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</si>
  <si>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</si>
  <si>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</si>
  <si>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</si>
  <si>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</si>
  <si>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</si>
  <si>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</si>
  <si>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</si>
  <si>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</si>
  <si>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</si>
  <si>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</si>
  <si>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</si>
  <si>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</si>
  <si>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</si>
  <si>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</si>
  <si>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</si>
  <si>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</si>
  <si>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</si>
  <si>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</si>
  <si>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</si>
  <si>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</si>
  <si>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</si>
  <si>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</si>
  <si>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</si>
  <si>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</si>
  <si>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</si>
  <si>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</si>
  <si>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</si>
  <si>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</si>
  <si>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</si>
  <si>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</si>
  <si>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</si>
  <si>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</si>
  <si>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</si>
  <si>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</si>
  <si>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</si>
  <si>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</si>
  <si>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</si>
  <si>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</si>
  <si>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</si>
  <si>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</si>
  <si>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</si>
  <si>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</si>
  <si>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</si>
  <si>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</si>
  <si>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</si>
  <si>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</si>
  <si>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</si>
  <si>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</si>
  <si>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</si>
  <si>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</si>
  <si>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</si>
  <si>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</si>
  <si>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</si>
  <si>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</si>
  <si>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</si>
  <si>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</si>
  <si>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</si>
  <si>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</si>
  <si>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</si>
  <si>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</si>
  <si>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</si>
  <si>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</si>
  <si>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</si>
  <si>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</si>
  <si>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</si>
  <si>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</si>
  <si>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</si>
  <si>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</si>
  <si>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</si>
  <si>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</si>
  <si>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</si>
  <si>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</si>
  <si>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</si>
  <si>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</si>
  <si>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</si>
  <si>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</si>
  <si>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</si>
  <si>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</si>
  <si>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</si>
  <si>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</si>
  <si>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</si>
  <si>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</si>
  <si>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</si>
  <si>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</si>
  <si>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</si>
  <si>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</si>
  <si>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</si>
  <si>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</si>
  <si>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</si>
  <si>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</si>
  <si>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</si>
  <si>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</si>
  <si>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</si>
  <si>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</si>
  <si>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</si>
  <si>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</si>
  <si>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</si>
  <si>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</si>
  <si>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</si>
  <si>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</si>
  <si>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</si>
  <si>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</si>
  <si>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</si>
  <si>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</si>
  <si>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</si>
  <si>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</si>
  <si>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</si>
  <si>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</si>
  <si>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</si>
  <si>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</si>
  <si>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</si>
  <si>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</si>
  <si>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</si>
  <si>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</si>
  <si>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</si>
  <si>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</si>
  <si>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</si>
  <si>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</si>
  <si>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</si>
  <si>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</si>
  <si>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</si>
  <si>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</si>
  <si>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</si>
  <si>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</si>
  <si>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</si>
  <si>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</si>
  <si>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</si>
  <si>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</si>
  <si>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</si>
  <si>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</si>
  <si>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</si>
  <si>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</si>
  <si>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</si>
  <si>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</si>
  <si>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</si>
  <si>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</si>
  <si>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</si>
  <si>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</si>
  <si>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</si>
  <si>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</si>
  <si>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</si>
  <si>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</si>
  <si>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</si>
  <si>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</si>
  <si>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</si>
  <si>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</si>
  <si>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</si>
  <si>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</si>
  <si>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</si>
  <si>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</si>
  <si>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</si>
  <si>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</si>
  <si>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</si>
  <si>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</si>
  <si>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</si>
  <si>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</si>
  <si>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</si>
  <si>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</si>
  <si>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</si>
  <si>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</si>
  <si>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</si>
  <si>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</si>
  <si>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</si>
  <si>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</si>
  <si>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</si>
  <si>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</si>
  <si>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</si>
  <si>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</si>
  <si>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</si>
  <si>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</si>
  <si>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</si>
  <si>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</si>
  <si>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</si>
  <si>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</si>
  <si>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</si>
  <si>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</si>
  <si>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</si>
  <si>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</si>
  <si>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</si>
  <si>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</si>
  <si>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</si>
  <si>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</si>
  <si>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</si>
  <si>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</si>
  <si>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</si>
  <si>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</si>
  <si>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</si>
  <si>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</si>
  <si>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</si>
  <si>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</si>
  <si>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</si>
  <si>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</si>
  <si>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</si>
  <si>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</si>
  <si>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</si>
  <si>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</si>
  <si>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</si>
  <si>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</si>
  <si>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</si>
  <si>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</si>
  <si>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</si>
  <si>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</si>
  <si>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</si>
  <si>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</si>
  <si>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</si>
  <si>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</si>
  <si>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</si>
  <si>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</si>
  <si>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</si>
  <si>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</si>
  <si>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</si>
  <si>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</si>
  <si>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</si>
  <si>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</si>
  <si>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</si>
  <si>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</si>
  <si>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</si>
  <si>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</si>
  <si>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</si>
  <si>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</si>
  <si>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</si>
  <si>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</si>
  <si>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</si>
  <si>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</si>
  <si>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</si>
  <si>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</si>
  <si>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</si>
  <si>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</si>
  <si>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</si>
  <si>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</si>
  <si>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</si>
  <si>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</si>
  <si>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</si>
  <si>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</si>
  <si>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</si>
  <si>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</si>
  <si>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</si>
  <si>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</si>
  <si>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</si>
  <si>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</si>
  <si>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</si>
  <si>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</si>
  <si>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</si>
  <si>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</si>
  <si>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</si>
  <si>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</si>
  <si>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</si>
  <si>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</si>
  <si>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</si>
  <si>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</si>
  <si>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</si>
  <si>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</si>
  <si>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</si>
  <si>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</si>
  <si>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</si>
  <si>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</si>
  <si>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</si>
  <si>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</si>
  <si>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</si>
  <si>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</si>
  <si>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</si>
  <si>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</si>
  <si>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</si>
  <si>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</si>
  <si>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</si>
  <si>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</si>
  <si>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</si>
  <si>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</si>
  <si>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</si>
  <si>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</si>
  <si>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</si>
  <si>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</si>
  <si>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</si>
  <si>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</si>
  <si>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</si>
  <si>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</si>
  <si>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</si>
  <si>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</si>
  <si>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</si>
  <si>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</si>
  <si>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</si>
  <si>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</si>
  <si>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</si>
  <si>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</si>
  <si>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</si>
  <si>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</si>
  <si>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</si>
  <si>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</si>
  <si>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</si>
  <si>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</si>
  <si>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</si>
  <si>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</si>
  <si>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</si>
  <si>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</si>
  <si>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</si>
  <si>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</si>
  <si>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</si>
  <si>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</si>
  <si>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</si>
  <si>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</si>
  <si>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</si>
  <si>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</si>
  <si>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</si>
  <si>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</si>
  <si>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</si>
  <si>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</si>
  <si>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</si>
  <si>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</si>
  <si>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</si>
  <si>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</si>
  <si>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</si>
  <si>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</si>
  <si>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</si>
  <si>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</si>
  <si>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</si>
  <si>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</si>
  <si>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</si>
  <si>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</si>
  <si>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</si>
  <si>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</si>
  <si>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</si>
  <si>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</si>
  <si>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</si>
  <si>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</si>
  <si>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</si>
  <si>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</si>
  <si>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</si>
  <si>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</si>
  <si>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</si>
  <si>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</si>
  <si>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</si>
  <si>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</si>
  <si>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</si>
  <si>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</si>
  <si>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</si>
  <si>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</si>
  <si>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</si>
  <si>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</si>
  <si>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</si>
  <si>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</si>
  <si>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</si>
  <si>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</si>
  <si>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</si>
  <si>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</si>
  <si>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</si>
  <si>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</si>
  <si>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</si>
  <si>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</si>
  <si>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</si>
  <si>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</si>
  <si>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</si>
  <si>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</si>
  <si>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</si>
  <si>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</si>
  <si>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</si>
  <si>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</si>
  <si>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</si>
  <si>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</si>
  <si>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</si>
  <si>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</si>
  <si>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</si>
  <si>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</si>
  <si>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</si>
  <si>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</si>
  <si>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</si>
  <si>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</si>
  <si>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</si>
  <si>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</si>
  <si>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</si>
  <si>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</si>
  <si>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</si>
  <si>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</si>
  <si>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</si>
  <si>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</si>
  <si>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</si>
  <si>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</si>
  <si>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</si>
  <si>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</si>
  <si>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</si>
  <si>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</si>
  <si>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</si>
  <si>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</si>
  <si>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</si>
  <si>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</si>
  <si>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</si>
  <si>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</si>
  <si>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</si>
  <si>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</si>
  <si>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</si>
  <si>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</si>
  <si>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</si>
  <si>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</si>
  <si>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</si>
  <si>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</si>
  <si>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</si>
  <si>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</si>
  <si>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</si>
  <si>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</si>
  <si>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</si>
  <si>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</si>
  <si>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</si>
  <si>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</si>
  <si>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</si>
  <si>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</si>
  <si>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</si>
  <si>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</si>
  <si>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</si>
  <si>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</si>
  <si>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</si>
  <si>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</si>
  <si>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</si>
  <si>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</si>
  <si>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</si>
  <si>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</si>
  <si>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</si>
  <si>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</si>
  <si>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</si>
  <si>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</si>
  <si>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</si>
  <si>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</si>
  <si>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</si>
  <si>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</si>
  <si>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</si>
  <si>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</si>
  <si>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</si>
  <si>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</si>
  <si>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</si>
  <si>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</si>
  <si>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</si>
  <si>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</si>
  <si>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</si>
  <si>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</si>
  <si>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</si>
  <si>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</si>
  <si>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</si>
  <si>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</si>
  <si>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</si>
  <si>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</si>
  <si>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</si>
  <si>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</si>
  <si>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</si>
  <si>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</si>
  <si>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</si>
  <si>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</si>
  <si>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</si>
  <si>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</si>
  <si>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</si>
  <si>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</si>
  <si>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</si>
  <si>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</si>
  <si>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</si>
  <si>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</si>
  <si>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</si>
  <si>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</si>
  <si>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</si>
  <si>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</si>
  <si>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</si>
  <si>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</si>
  <si>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</si>
  <si>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</si>
  <si>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</si>
  <si>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</si>
  <si>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</si>
  <si>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</si>
  <si>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</si>
  <si>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</si>
  <si>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</si>
  <si>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</si>
  <si>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</si>
  <si>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</si>
  <si>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</si>
  <si>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</si>
  <si>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</si>
  <si>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</si>
  <si>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</si>
  <si>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</si>
  <si>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</si>
  <si>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</si>
  <si>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</si>
  <si>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</si>
  <si>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</si>
  <si>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</si>
  <si>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</si>
  <si>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</si>
  <si>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</si>
  <si>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</si>
  <si>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</si>
  <si>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</si>
  <si>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</si>
  <si>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</si>
  <si>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</si>
  <si>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</si>
  <si>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</si>
  <si>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</si>
  <si>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</si>
  <si>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</si>
  <si>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</si>
  <si>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</si>
  <si>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</si>
  <si>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</si>
  <si>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</si>
  <si>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</si>
  <si>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</si>
  <si>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</si>
  <si>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</si>
  <si>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</si>
  <si>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</si>
  <si>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</si>
  <si>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</si>
  <si>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</si>
  <si>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</si>
  <si>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</si>
  <si>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</si>
  <si>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</si>
  <si>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</si>
  <si>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</si>
  <si>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</si>
  <si>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</si>
  <si>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</si>
  <si>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</si>
  <si>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</si>
  <si>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</si>
  <si>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</si>
  <si>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</si>
  <si>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</si>
  <si>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</si>
  <si>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</si>
  <si>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</si>
  <si>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</si>
  <si>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</si>
  <si>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</si>
  <si>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</si>
  <si>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</si>
  <si>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</si>
  <si>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</si>
  <si>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</si>
  <si>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</si>
  <si>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</si>
  <si>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</si>
  <si>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</si>
  <si>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</si>
  <si>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</si>
  <si>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</si>
  <si>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</si>
  <si>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</si>
  <si>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</si>
  <si>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</si>
  <si>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</si>
  <si>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</si>
  <si>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</si>
  <si>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</si>
  <si>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</si>
  <si>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</si>
  <si>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</si>
  <si>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</si>
  <si>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</si>
  <si>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</si>
  <si>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</si>
  <si>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</si>
  <si>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</si>
  <si>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</si>
  <si>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</si>
  <si>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</si>
  <si>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</si>
  <si>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</si>
  <si>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</si>
  <si>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</si>
  <si>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</si>
  <si>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</si>
  <si>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</si>
  <si>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</si>
  <si>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</si>
  <si>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</si>
  <si>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</si>
  <si>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</si>
  <si>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</si>
  <si>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</si>
  <si>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</si>
  <si>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</si>
  <si>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</si>
  <si>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</si>
  <si>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</si>
  <si>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</si>
  <si>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</si>
  <si>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</si>
  <si>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</si>
  <si>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</si>
  <si>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</si>
  <si>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</si>
  <si>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</si>
  <si>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</si>
  <si>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</si>
  <si>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</si>
  <si>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</si>
  <si>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</si>
  <si>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</si>
  <si>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</si>
  <si>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</si>
  <si>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</si>
  <si>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</si>
  <si>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</si>
  <si>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</si>
  <si>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</si>
  <si>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</si>
  <si>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</si>
  <si>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</si>
  <si>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</si>
  <si>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</si>
  <si>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</si>
  <si>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</si>
  <si>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</si>
  <si>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</si>
  <si>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</si>
  <si>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</si>
  <si>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</si>
  <si>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</si>
  <si>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</si>
  <si>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</si>
  <si>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</si>
  <si>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</si>
  <si>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</si>
  <si>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</si>
  <si>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</si>
  <si>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</si>
  <si>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</si>
  <si>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</si>
  <si>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</si>
  <si>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</si>
  <si>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</si>
  <si>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</si>
  <si>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</si>
  <si>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</si>
  <si>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</si>
  <si>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</si>
  <si>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</si>
  <si>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</si>
  <si>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</si>
  <si>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</si>
  <si>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</si>
  <si>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</si>
  <si>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</si>
  <si>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</si>
  <si>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</si>
  <si>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</si>
  <si>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</si>
  <si>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</si>
  <si>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</si>
  <si>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</si>
  <si>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</si>
  <si>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</si>
  <si>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</si>
  <si>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</si>
  <si>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</si>
  <si>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</si>
  <si>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</si>
  <si>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</si>
  <si>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</si>
  <si>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</si>
  <si>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</si>
  <si>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</si>
  <si>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</si>
  <si>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</si>
  <si>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</si>
  <si>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</si>
  <si>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</si>
  <si>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</si>
  <si>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</si>
  <si>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</si>
  <si>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</si>
  <si>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</si>
  <si>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</si>
  <si>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</si>
  <si>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</si>
  <si>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</si>
  <si>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</si>
  <si>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</si>
  <si>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</si>
  <si>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</si>
  <si>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</si>
  <si>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</si>
  <si>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</si>
  <si>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</si>
  <si>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</si>
  <si>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</si>
  <si>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</si>
  <si>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</si>
  <si>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</si>
  <si>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</si>
  <si>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</si>
  <si>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</si>
  <si>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</si>
  <si>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</si>
  <si>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</si>
  <si>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</si>
  <si>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</si>
  <si>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</si>
  <si>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</si>
  <si>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</si>
  <si>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</si>
  <si>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</si>
  <si>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</si>
  <si>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</si>
  <si>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</si>
  <si>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</si>
  <si>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</si>
  <si>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</si>
  <si>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</si>
  <si>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</si>
  <si>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</si>
  <si>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</si>
  <si>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</si>
  <si>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</si>
  <si>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</si>
  <si>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</si>
  <si>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</si>
  <si>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</si>
  <si>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</si>
  <si>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</si>
  <si>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</si>
  <si>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</si>
  <si>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</si>
  <si>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</si>
  <si>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</si>
  <si>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</si>
  <si>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</si>
  <si>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</si>
  <si>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</si>
  <si>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</si>
  <si>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</si>
  <si>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</si>
  <si>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</si>
  <si>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</si>
  <si>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</si>
  <si>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</si>
  <si>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</si>
  <si>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</si>
  <si>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</si>
  <si>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</si>
  <si>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</si>
  <si>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</si>
  <si>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</si>
  <si>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</si>
  <si>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</si>
  <si>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</si>
  <si>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</si>
  <si>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</si>
  <si>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</si>
  <si>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</si>
  <si>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</si>
  <si>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</si>
  <si>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</si>
  <si>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</si>
  <si>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</si>
  <si>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</si>
  <si>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</si>
  <si>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</si>
  <si>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</si>
  <si>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</si>
  <si>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</si>
  <si>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</si>
  <si>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</si>
  <si>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</si>
  <si>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</si>
  <si>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</si>
  <si>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</si>
  <si>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</si>
  <si>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</si>
  <si>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</si>
  <si>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</si>
  <si>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</si>
  <si>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</si>
  <si>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</si>
  <si>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</si>
  <si>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</si>
  <si>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</si>
  <si>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</si>
  <si>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</si>
  <si>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</si>
  <si>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</si>
  <si>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</si>
  <si>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</si>
  <si>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</si>
  <si>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</si>
  <si>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</si>
  <si>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</si>
  <si>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</si>
  <si>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</si>
  <si>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</si>
  <si>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</si>
  <si>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</si>
  <si>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</si>
  <si>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</si>
  <si>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</si>
  <si>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</si>
  <si>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</si>
  <si>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</si>
  <si>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</si>
  <si>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</si>
  <si>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</si>
  <si>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</si>
  <si>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</si>
  <si>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</si>
  <si>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</si>
  <si>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</si>
  <si>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</si>
  <si>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</si>
  <si>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</si>
  <si>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</si>
  <si>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</si>
  <si>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</si>
  <si>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</si>
  <si>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</si>
  <si>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</si>
  <si>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</si>
  <si>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</si>
  <si>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</si>
  <si>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</si>
  <si>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</si>
  <si>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</si>
  <si>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</si>
  <si>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</si>
  <si>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</si>
  <si>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</si>
  <si>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</si>
  <si>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</si>
  <si>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</si>
  <si>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</si>
  <si>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</si>
  <si>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</si>
  <si>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</si>
  <si>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</si>
  <si>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</si>
  <si>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</si>
  <si>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</si>
  <si>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</si>
  <si>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</si>
  <si>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</si>
  <si>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</si>
  <si>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</si>
  <si>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</si>
  <si>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</si>
  <si>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</si>
  <si>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</si>
  <si>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</si>
  <si>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</si>
  <si>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</si>
  <si>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</si>
  <si>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</si>
  <si>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</si>
  <si>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</si>
  <si>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</si>
  <si>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</si>
  <si>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</si>
  <si>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</si>
  <si>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</si>
  <si>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</si>
  <si>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</si>
  <si>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</si>
  <si>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</si>
  <si>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</si>
  <si>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</si>
  <si>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</si>
  <si>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</si>
  <si>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</si>
  <si>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</si>
  <si>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</si>
  <si>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</si>
  <si>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</si>
  <si>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</si>
  <si>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</si>
  <si>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</si>
  <si>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</si>
  <si>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</si>
  <si>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</si>
  <si>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</si>
  <si>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</si>
  <si>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</si>
  <si>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</si>
  <si>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</si>
  <si>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</si>
  <si>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</si>
  <si>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</si>
  <si>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</si>
  <si>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</si>
  <si>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</si>
  <si>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</si>
  <si>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</si>
  <si>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</si>
  <si>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</si>
  <si>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</si>
  <si>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</si>
  <si>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</si>
  <si>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</si>
  <si>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</si>
  <si>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</si>
  <si>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</si>
  <si>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</si>
  <si>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</si>
  <si>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</si>
  <si>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</si>
  <si>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</si>
  <si>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</si>
  <si>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</si>
  <si>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</si>
  <si>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</si>
  <si>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</si>
  <si>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</si>
  <si>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</si>
  <si>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</si>
  <si>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</si>
  <si>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</si>
  <si>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</si>
  <si>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</si>
  <si>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</si>
  <si>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</si>
  <si>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</si>
  <si>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</si>
  <si>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</si>
  <si>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</si>
  <si>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</si>
  <si>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</si>
  <si>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</si>
  <si>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</si>
  <si>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</si>
  <si>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</si>
  <si>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</si>
  <si>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</si>
  <si>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</si>
  <si>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</si>
  <si>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</si>
  <si>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</si>
  <si>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</si>
  <si>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</si>
  <si>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</si>
  <si>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</si>
  <si>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</si>
  <si>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</si>
  <si>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</si>
  <si>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</si>
  <si>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</si>
  <si>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</si>
  <si>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</si>
  <si>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</si>
  <si>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</si>
  <si>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</si>
  <si>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</si>
  <si>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</si>
  <si>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</si>
  <si>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</si>
  <si>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</si>
  <si>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</si>
  <si>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</si>
  <si>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</si>
  <si>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</si>
  <si>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</si>
  <si>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</si>
  <si>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</si>
  <si>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</si>
  <si>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</si>
  <si>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</si>
  <si>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</si>
  <si>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</si>
  <si>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</si>
  <si>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</si>
  <si>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</si>
  <si>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</si>
  <si>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</si>
  <si>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</si>
  <si>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</si>
  <si>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</si>
  <si>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</si>
  <si>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</si>
  <si>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</si>
  <si>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</si>
  <si>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</si>
  <si>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</si>
  <si>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</si>
  <si>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</si>
  <si>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</si>
  <si>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</si>
  <si>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</si>
  <si>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</si>
  <si>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</si>
  <si>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</si>
  <si>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</si>
  <si>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</si>
  <si>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</si>
  <si>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</si>
  <si>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</si>
  <si>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</si>
  <si>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</si>
  <si>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</si>
  <si>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</si>
  <si>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</si>
  <si>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</si>
  <si>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</si>
  <si>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</si>
  <si>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</si>
  <si>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</si>
  <si>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</si>
  <si>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</si>
  <si>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</si>
  <si>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</si>
  <si>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</si>
  <si>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</si>
  <si>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</si>
  <si>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</si>
  <si>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</si>
  <si>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</si>
  <si>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</si>
  <si>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</si>
  <si>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</si>
  <si>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</si>
  <si>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</si>
  <si>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</si>
  <si>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</si>
  <si>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</si>
  <si>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</si>
  <si>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</si>
  <si>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</si>
  <si>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</si>
  <si>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</si>
  <si>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</si>
  <si>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</si>
  <si>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</si>
  <si>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</si>
  <si>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</si>
  <si>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</si>
  <si>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</si>
  <si>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</si>
  <si>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</si>
  <si>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</si>
  <si>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</si>
  <si>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</si>
  <si>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</si>
  <si>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</si>
  <si>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</si>
  <si>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</si>
  <si>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</si>
  <si>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</si>
  <si>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</si>
  <si>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</si>
  <si>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</si>
  <si>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</si>
  <si>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</si>
  <si>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</si>
  <si>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</si>
  <si>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</si>
  <si>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</si>
  <si>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</si>
  <si>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</si>
  <si>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</si>
  <si>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</si>
  <si>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</si>
  <si>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</si>
  <si>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</si>
  <si>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</si>
  <si>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</si>
  <si>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</si>
  <si>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</si>
  <si>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</si>
  <si>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</si>
  <si>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</si>
  <si>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</si>
  <si>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</si>
  <si>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</si>
  <si>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</si>
  <si>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</si>
  <si>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</si>
  <si>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</si>
  <si>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</si>
  <si>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</si>
  <si>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</si>
  <si>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</si>
  <si>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</si>
  <si>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</si>
  <si>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</si>
  <si>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</si>
  <si>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</si>
  <si>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</si>
  <si>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</si>
  <si>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</si>
  <si>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</si>
  <si>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</si>
  <si>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</si>
  <si>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</si>
  <si>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</si>
  <si>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</si>
  <si>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</si>
  <si>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</si>
  <si>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</si>
  <si>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</si>
  <si>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</si>
  <si>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</si>
  <si>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</si>
  <si>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</si>
  <si>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</si>
  <si>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</si>
  <si>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</si>
  <si>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</si>
  <si>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</si>
  <si>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</si>
  <si>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</si>
  <si>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</si>
  <si>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</si>
  <si>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</si>
  <si>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</si>
  <si>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</si>
  <si>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</si>
  <si>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</si>
  <si>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</si>
  <si>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</si>
  <si>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</si>
  <si>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</si>
  <si>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</si>
  <si>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</si>
  <si>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</si>
  <si>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</si>
  <si>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</si>
  <si>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</si>
  <si>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</si>
  <si>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</si>
  <si>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</si>
  <si>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</si>
  <si>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</si>
  <si>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</si>
  <si>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</si>
  <si>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</si>
  <si>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</si>
  <si>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</si>
  <si>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</si>
  <si>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</si>
  <si>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</si>
  <si>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</si>
  <si>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</si>
  <si>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</si>
  <si>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</si>
  <si>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</si>
  <si>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</si>
  <si>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</si>
  <si>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</si>
  <si>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</si>
  <si>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</si>
  <si>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</si>
  <si>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</si>
  <si>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</si>
  <si>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</si>
  <si>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</si>
  <si>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</si>
  <si>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</si>
  <si>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</si>
  <si>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</si>
  <si>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</si>
  <si>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</si>
  <si>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</si>
  <si>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</si>
  <si>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</si>
  <si>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</si>
  <si>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</si>
  <si>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</si>
  <si>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</si>
  <si>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</si>
  <si>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</si>
  <si>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</si>
  <si>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</si>
  <si>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</si>
  <si>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</si>
  <si>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</si>
  <si>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</si>
  <si>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</si>
  <si>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</si>
  <si>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</si>
  <si>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</si>
  <si>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</si>
  <si>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</si>
  <si>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</si>
  <si>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</si>
  <si>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</si>
  <si>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</si>
  <si>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</si>
  <si>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</si>
  <si>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</si>
  <si>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</si>
  <si>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</si>
  <si>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</si>
  <si>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</si>
  <si>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</si>
  <si>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</si>
  <si>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</si>
  <si>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</si>
  <si>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</si>
  <si>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</si>
  <si>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</si>
  <si>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</si>
  <si>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</si>
  <si>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</si>
  <si>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</si>
  <si>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</si>
  <si>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</si>
  <si>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</si>
  <si>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</si>
  <si>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</si>
  <si>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</si>
  <si>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</si>
  <si>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</si>
  <si>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</si>
  <si>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</si>
  <si>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</si>
  <si>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</si>
  <si>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</si>
  <si>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</si>
  <si>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</si>
  <si>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</si>
  <si>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</si>
  <si>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</si>
  <si>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</si>
  <si>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</si>
  <si>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</si>
  <si>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</si>
  <si>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</si>
  <si>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</si>
  <si>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</si>
  <si>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</si>
  <si>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</si>
  <si>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</si>
  <si>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</si>
  <si>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</si>
  <si>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</si>
  <si>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</si>
  <si>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</si>
  <si>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</si>
  <si>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</si>
  <si>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</si>
  <si>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</si>
  <si>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</si>
  <si>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</si>
  <si>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</si>
  <si>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</si>
  <si>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</si>
  <si>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</si>
  <si>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</si>
  <si>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</si>
  <si>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</si>
  <si>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</si>
  <si>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</si>
  <si>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</si>
  <si>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</si>
  <si>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</si>
  <si>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</si>
  <si>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</si>
  <si>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</si>
  <si>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</si>
  <si>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</si>
  <si>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</si>
  <si>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</si>
  <si>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</si>
  <si>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</si>
  <si>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</si>
  <si>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</si>
  <si>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</si>
  <si>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</si>
  <si>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</si>
  <si>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</si>
  <si>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</si>
  <si>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</si>
  <si>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</si>
  <si>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</si>
  <si>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</si>
  <si>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</si>
  <si>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</si>
  <si>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</si>
  <si>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</si>
  <si>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</si>
  <si>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</si>
  <si>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</si>
  <si>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</si>
  <si>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</si>
  <si>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</si>
  <si>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</si>
  <si>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</si>
  <si>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</si>
  <si>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</si>
  <si>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</si>
  <si>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</si>
  <si>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</si>
  <si>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</si>
  <si>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</si>
  <si>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</si>
  <si>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</si>
  <si>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</si>
  <si>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</si>
  <si>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</si>
  <si>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</si>
  <si>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</si>
  <si>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</si>
  <si>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</si>
  <si>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</si>
  <si>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</si>
  <si>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</si>
  <si>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</si>
  <si>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</si>
  <si>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</si>
  <si>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</si>
  <si>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</si>
  <si>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</si>
  <si>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</si>
  <si>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</si>
  <si>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</si>
  <si>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</si>
  <si>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</si>
  <si>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</si>
  <si>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</si>
  <si>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</si>
  <si>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</si>
  <si>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</si>
  <si>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</si>
  <si>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</si>
  <si>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</si>
  <si>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</si>
  <si>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</si>
  <si>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</si>
  <si>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</si>
  <si>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</si>
  <si>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</si>
  <si>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</si>
  <si>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</si>
  <si>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</si>
  <si>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</si>
  <si>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</si>
  <si>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</si>
  <si>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</si>
  <si>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</si>
  <si>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</si>
  <si>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</si>
  <si>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</si>
  <si>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</si>
  <si>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</si>
  <si>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</si>
  <si>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</si>
  <si>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</si>
  <si>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</si>
  <si>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</si>
  <si>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</si>
  <si>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</si>
  <si>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</si>
  <si>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</si>
  <si>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</si>
  <si>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</si>
  <si>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</si>
  <si>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</si>
  <si>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</si>
  <si>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</si>
  <si>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</si>
  <si>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</si>
  <si>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</si>
  <si>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</si>
  <si>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</si>
  <si>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</si>
  <si>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</si>
  <si>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</si>
  <si>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</si>
  <si>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</si>
  <si>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</si>
  <si>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</si>
  <si>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</si>
  <si>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</si>
  <si>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</si>
  <si>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</si>
  <si>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</si>
  <si>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</si>
  <si>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</si>
  <si>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</si>
  <si>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</si>
  <si>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</si>
  <si>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</si>
  <si>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</si>
  <si>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</si>
  <si>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</si>
  <si>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</si>
  <si>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</si>
  <si>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</si>
  <si>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</si>
  <si>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</si>
  <si>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</si>
  <si>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</si>
  <si>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</si>
  <si>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</si>
  <si>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</si>
  <si>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</si>
  <si>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</si>
  <si>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</si>
  <si>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</si>
  <si>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</si>
  <si>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</si>
  <si>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</si>
  <si>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</si>
  <si>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</si>
  <si>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</si>
  <si>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</si>
  <si>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</si>
  <si>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</si>
  <si>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</si>
  <si>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</si>
  <si>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</si>
  <si>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</si>
  <si>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</si>
  <si>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</si>
  <si>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</si>
  <si>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</si>
  <si>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</si>
  <si>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</si>
  <si>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</si>
  <si>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</si>
  <si>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</si>
  <si>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</si>
  <si>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</si>
  <si>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</si>
  <si>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</si>
  <si>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</si>
  <si>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</si>
  <si>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</si>
  <si>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</si>
  <si>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</si>
  <si>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</si>
  <si>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</si>
  <si>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</si>
  <si>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</si>
  <si>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</si>
  <si>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</si>
  <si>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</si>
  <si>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</si>
  <si>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</si>
  <si>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</si>
  <si>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</si>
  <si>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</si>
  <si>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</si>
  <si>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</si>
  <si>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</si>
  <si>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</si>
  <si>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</si>
  <si>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</si>
  <si>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</si>
  <si>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</si>
  <si>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</si>
  <si>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</si>
  <si>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</si>
  <si>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</si>
  <si>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</si>
  <si>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</si>
  <si>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</si>
  <si>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</si>
  <si>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</si>
  <si>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</si>
  <si>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</si>
  <si>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</si>
  <si>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</si>
  <si>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</si>
  <si>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</si>
  <si>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</si>
  <si>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</si>
  <si>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</si>
  <si>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</si>
  <si>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</si>
  <si>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</si>
  <si>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</si>
  <si>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</si>
  <si>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</si>
  <si>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</si>
  <si>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</si>
  <si>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</si>
  <si>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</si>
  <si>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</si>
  <si>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</si>
  <si>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</si>
  <si>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</si>
  <si>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</si>
  <si>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</si>
  <si>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</si>
  <si>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</si>
  <si>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</si>
  <si>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</si>
  <si>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</si>
  <si>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</si>
  <si>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</si>
  <si>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</si>
  <si>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</si>
  <si>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</si>
  <si>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</si>
  <si>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</si>
  <si>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</si>
  <si>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</si>
  <si>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</si>
  <si>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</si>
  <si>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</si>
  <si>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</si>
  <si>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</si>
  <si>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</si>
  <si>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</si>
  <si>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</si>
  <si>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</si>
  <si>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</si>
  <si>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</si>
  <si>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</si>
  <si>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</si>
  <si>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</si>
  <si>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</si>
  <si>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</si>
  <si>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</si>
  <si>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</si>
  <si>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</si>
  <si>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</si>
  <si>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</si>
  <si>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</si>
  <si>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</si>
  <si>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</si>
  <si>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</si>
  <si>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</si>
  <si>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</si>
  <si>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</si>
  <si>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</si>
  <si>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</si>
  <si>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</si>
  <si>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</si>
  <si>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</si>
  <si>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</si>
  <si>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</si>
  <si>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</si>
  <si>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</si>
  <si>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</si>
  <si>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</si>
  <si>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</si>
  <si>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</si>
  <si>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</si>
  <si>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</si>
  <si>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</si>
  <si>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</si>
  <si>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</si>
  <si>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</si>
  <si>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</si>
  <si>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</si>
  <si>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</si>
  <si>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</si>
  <si>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</si>
  <si>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</si>
  <si>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</si>
  <si>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</si>
  <si>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</si>
  <si>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</si>
  <si>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</si>
  <si>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</si>
  <si>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</si>
  <si>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</si>
  <si>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</si>
  <si>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</si>
  <si>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</si>
  <si>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</si>
  <si>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</si>
  <si>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</si>
  <si>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</si>
  <si>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</si>
  <si>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</si>
  <si>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</si>
  <si>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</si>
  <si>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</si>
  <si>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</si>
  <si>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</si>
  <si>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</si>
  <si>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</si>
  <si>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</si>
  <si>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</si>
  <si>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</si>
  <si>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</si>
  <si>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</si>
  <si>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</si>
  <si>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</si>
  <si>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</si>
  <si>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</si>
  <si>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</si>
  <si>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</si>
  <si>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</si>
  <si>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</si>
  <si>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</si>
  <si>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</si>
  <si>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</si>
  <si>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</si>
  <si>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</si>
  <si>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</si>
  <si>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</si>
  <si>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</si>
  <si>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</si>
  <si>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</si>
  <si>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</si>
  <si>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</si>
  <si>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</si>
  <si>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</si>
  <si>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</si>
  <si>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</si>
  <si>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</si>
  <si>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</si>
  <si>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</si>
  <si>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</si>
  <si>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</si>
  <si>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</si>
  <si>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</si>
  <si>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</si>
  <si>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</si>
  <si>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</si>
  <si>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</si>
  <si>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</si>
  <si>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</si>
  <si>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</si>
  <si>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</si>
  <si>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</si>
  <si>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</si>
  <si>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</si>
  <si>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</si>
  <si>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</si>
  <si>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</si>
  <si>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</si>
  <si>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</si>
  <si>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</si>
  <si>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</si>
  <si>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</si>
  <si>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</si>
  <si>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</si>
  <si>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</si>
  <si>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</si>
  <si>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</si>
  <si>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</si>
  <si>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</si>
  <si>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</si>
  <si>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</si>
  <si>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</si>
  <si>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</si>
  <si>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</si>
  <si>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</si>
  <si>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</si>
  <si>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</si>
  <si>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</si>
  <si>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</si>
  <si>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</si>
  <si>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</si>
  <si>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</si>
  <si>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</si>
  <si>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</si>
  <si>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</si>
  <si>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</si>
  <si>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</si>
  <si>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</si>
  <si>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</si>
  <si>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</si>
  <si>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</si>
  <si>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</si>
  <si>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</si>
  <si>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</si>
  <si>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</si>
  <si>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</si>
  <si>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</si>
  <si>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</si>
  <si>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</si>
  <si>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</si>
  <si>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</si>
  <si>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</si>
  <si>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</si>
  <si>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</si>
  <si>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</si>
  <si>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</si>
  <si>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</si>
  <si>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</si>
  <si>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</si>
  <si>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</si>
  <si>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</si>
  <si>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</si>
  <si>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</si>
  <si>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</si>
  <si>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</si>
  <si>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</si>
  <si>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</si>
  <si>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</si>
  <si>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</si>
  <si>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</si>
  <si>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</si>
  <si>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</si>
  <si>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</si>
  <si>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</si>
  <si>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</si>
  <si>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</si>
  <si>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</si>
  <si>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</si>
  <si>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</si>
  <si>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</si>
  <si>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</si>
  <si>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</si>
  <si>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</si>
  <si>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</si>
  <si>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</si>
  <si>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</si>
  <si>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</si>
  <si>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</si>
  <si>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</si>
  <si>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</si>
  <si>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</si>
  <si>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</si>
  <si>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</si>
  <si>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</si>
  <si>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</si>
  <si>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</si>
  <si>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</si>
  <si>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</si>
  <si>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</si>
  <si>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</si>
  <si>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</si>
  <si>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</si>
  <si>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</si>
  <si>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</si>
  <si>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</si>
  <si>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</si>
  <si>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</si>
  <si>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</si>
  <si>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</si>
  <si>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</si>
  <si>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</si>
  <si>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</si>
  <si>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</si>
  <si>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</si>
  <si>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</si>
  <si>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</si>
  <si>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</si>
  <si>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</si>
  <si>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</si>
  <si>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</si>
  <si>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</si>
  <si>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</si>
  <si>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</si>
  <si>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</si>
  <si>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</si>
  <si>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</si>
  <si>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</si>
  <si>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</si>
  <si>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</si>
  <si>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</si>
  <si>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</si>
  <si>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</si>
  <si>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</si>
  <si>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</si>
  <si>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</si>
  <si>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</si>
  <si>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</si>
  <si>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</si>
  <si>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</si>
  <si>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</si>
  <si>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</si>
  <si>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</si>
  <si>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</si>
  <si>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</si>
  <si>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</si>
  <si>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</si>
  <si>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</si>
  <si>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</si>
  <si>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</si>
  <si>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</si>
  <si>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</si>
  <si>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</si>
  <si>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</si>
  <si>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</si>
  <si>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</si>
  <si>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</si>
  <si>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</si>
  <si>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</si>
  <si>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</si>
  <si>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</si>
  <si>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</si>
  <si>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</si>
  <si>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</si>
  <si>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</si>
  <si>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</si>
  <si>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</si>
  <si>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</si>
  <si>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</si>
  <si>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</si>
  <si>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</si>
  <si>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</si>
  <si>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</si>
  <si>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</si>
  <si>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</si>
  <si>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</si>
  <si>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</si>
  <si>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</si>
  <si>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</si>
  <si>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</si>
  <si>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</si>
  <si>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</si>
  <si>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</si>
  <si>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</si>
  <si>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</si>
  <si>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</si>
  <si>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</si>
  <si>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</si>
  <si>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</si>
  <si>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</si>
  <si>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</si>
  <si>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</si>
  <si>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</si>
  <si>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</si>
  <si>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</si>
  <si>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</si>
  <si>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</si>
  <si>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</si>
  <si>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</si>
  <si>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</si>
  <si>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</si>
  <si>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</si>
  <si>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</si>
  <si>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</si>
  <si>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</si>
  <si>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</si>
  <si>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</si>
  <si>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</si>
  <si>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</si>
  <si>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</si>
  <si>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</si>
  <si>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</si>
  <si>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</si>
  <si>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</si>
  <si>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</si>
  <si>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</si>
  <si>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</si>
  <si>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</si>
  <si>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</si>
  <si>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</si>
  <si>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</si>
  <si>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</si>
  <si>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</si>
  <si>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</si>
  <si>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</si>
  <si>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</si>
  <si>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</si>
  <si>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</si>
  <si>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</si>
  <si>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</si>
  <si>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</si>
  <si>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</si>
  <si>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</si>
  <si>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</si>
  <si>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</si>
  <si>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</si>
  <si>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</si>
  <si>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</si>
  <si>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</si>
  <si>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</si>
  <si>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</si>
  <si>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</si>
  <si>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</si>
  <si>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</si>
  <si>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</si>
  <si>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</si>
  <si>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</si>
  <si>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</si>
  <si>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</si>
  <si>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</si>
  <si>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</si>
  <si>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</si>
  <si>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</si>
  <si>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</si>
  <si>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</si>
  <si>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</si>
  <si>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</si>
  <si>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</si>
  <si>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</si>
  <si>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</si>
  <si>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</si>
  <si>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</si>
  <si>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</si>
  <si>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</si>
  <si>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</si>
  <si>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</si>
  <si>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</si>
  <si>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</si>
  <si>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</si>
  <si>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</si>
  <si>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</si>
  <si>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</si>
  <si>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</si>
  <si>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</si>
  <si>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</si>
  <si>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</si>
  <si>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</si>
  <si>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</si>
  <si>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</si>
  <si>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</si>
  <si>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</si>
  <si>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</si>
  <si>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</si>
  <si>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</si>
  <si>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</si>
  <si>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</si>
  <si>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</si>
  <si>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</si>
  <si>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</si>
  <si>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</si>
  <si>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</si>
  <si>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</si>
  <si>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</si>
  <si>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</si>
  <si>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</si>
  <si>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</si>
  <si>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</si>
  <si>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</si>
  <si>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</si>
  <si>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</si>
  <si>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</si>
  <si>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</si>
  <si>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</si>
  <si>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</si>
  <si>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</si>
  <si>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</si>
  <si>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</si>
  <si>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</si>
  <si>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</si>
  <si>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</si>
  <si>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</si>
  <si>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</si>
  <si>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</si>
  <si>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</si>
  <si>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</si>
  <si>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</si>
  <si>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</si>
  <si>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</si>
  <si>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</si>
  <si>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</si>
  <si>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</si>
  <si>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</si>
  <si>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</si>
  <si>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</si>
  <si>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</si>
  <si>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</si>
  <si>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</si>
  <si>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</si>
  <si>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</si>
  <si>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</si>
  <si>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</si>
  <si>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</si>
  <si>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</si>
  <si>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</si>
  <si>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</si>
  <si>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</si>
  <si>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</si>
  <si>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</si>
  <si>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</si>
  <si>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</si>
  <si>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</si>
  <si>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</si>
  <si>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</si>
  <si>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</si>
  <si>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</si>
  <si>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</si>
  <si>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</si>
  <si>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</si>
  <si>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</si>
  <si>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</si>
  <si>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</si>
  <si>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</si>
  <si>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</si>
  <si>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</si>
  <si>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</si>
  <si>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</si>
  <si>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</si>
  <si>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</si>
  <si>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</si>
  <si>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</si>
  <si>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</si>
  <si>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</si>
  <si>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</si>
  <si>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</si>
  <si>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</si>
  <si>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</si>
  <si>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</si>
  <si>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</si>
  <si>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</si>
  <si>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</si>
  <si>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</si>
  <si>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</si>
  <si>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</si>
  <si>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</si>
  <si>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</si>
  <si>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</si>
  <si>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</si>
  <si>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</si>
  <si>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</si>
  <si>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</si>
  <si>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</si>
  <si>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</si>
  <si>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</si>
  <si>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</si>
  <si>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</si>
  <si>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</si>
  <si>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</si>
  <si>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</si>
  <si>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</si>
  <si>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</si>
  <si>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</si>
  <si>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</si>
  <si>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</si>
  <si>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</si>
  <si>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</si>
  <si>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</si>
  <si>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</si>
  <si>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</si>
  <si>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</si>
  <si>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</si>
  <si>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</si>
  <si>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</si>
  <si>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</si>
  <si>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</si>
  <si>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</si>
  <si>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</si>
  <si>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</si>
  <si>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</si>
  <si>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</si>
  <si>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</si>
  <si>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</si>
  <si>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</si>
  <si>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</si>
  <si>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</si>
  <si>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</si>
  <si>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</si>
  <si>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</si>
  <si>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</si>
  <si>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</si>
  <si>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</si>
  <si>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</si>
  <si>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</si>
  <si>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</si>
  <si>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</si>
  <si>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</si>
  <si>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</si>
  <si>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</si>
  <si>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</si>
  <si>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</si>
  <si>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</si>
  <si>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</si>
  <si>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</si>
  <si>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</si>
  <si>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</si>
  <si>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</si>
  <si>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</si>
  <si>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</si>
  <si>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</si>
  <si>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</si>
  <si>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</si>
  <si>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</si>
  <si>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</si>
  <si>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</si>
  <si>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</si>
  <si>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</si>
  <si>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</si>
  <si>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</si>
  <si>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</si>
  <si>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</si>
  <si>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</si>
  <si>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</si>
  <si>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</si>
  <si>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</si>
  <si>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</si>
  <si>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</si>
  <si>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</si>
  <si>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</si>
  <si>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</si>
  <si>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</si>
  <si>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</si>
  <si>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</si>
  <si>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</si>
  <si>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</si>
  <si>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</si>
  <si>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</si>
  <si>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</si>
  <si>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</si>
  <si>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</si>
  <si>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</si>
  <si>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</si>
  <si>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</si>
  <si>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</si>
  <si>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</si>
  <si>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</si>
  <si>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</si>
  <si>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</si>
  <si>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</si>
  <si>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</si>
  <si>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</si>
  <si>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</si>
  <si>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</si>
  <si>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</si>
  <si>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</si>
  <si>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</si>
  <si>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</si>
  <si>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</si>
  <si>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</si>
  <si>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</si>
  <si>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</si>
  <si>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</si>
  <si>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</si>
  <si>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</si>
  <si>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</si>
  <si>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</si>
  <si>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</si>
  <si>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</si>
  <si>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</si>
  <si>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</si>
  <si>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</si>
  <si>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</si>
  <si>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</si>
  <si>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</si>
  <si>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</si>
  <si>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</si>
  <si>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</si>
  <si>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</si>
  <si>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</si>
  <si>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</si>
  <si>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</si>
  <si>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</si>
  <si>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</si>
  <si>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</si>
  <si>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</si>
  <si>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</si>
  <si>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</si>
  <si>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</si>
  <si>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</si>
  <si>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</si>
  <si>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</si>
  <si>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</si>
  <si>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</si>
  <si>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</si>
  <si>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</si>
  <si>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</si>
  <si>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</si>
  <si>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</si>
  <si>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</si>
  <si>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</si>
  <si>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</si>
  <si>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</si>
  <si>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</si>
  <si>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</si>
  <si>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</si>
  <si>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</si>
  <si>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</si>
  <si>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</si>
  <si>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</si>
  <si>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</si>
  <si>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</si>
  <si>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</si>
  <si>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</si>
  <si>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</si>
  <si>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</si>
  <si>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</si>
  <si>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</si>
  <si>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</si>
  <si>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</si>
  <si>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</si>
  <si>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</si>
  <si>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</si>
  <si>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</si>
  <si>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</si>
  <si>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</si>
  <si>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</si>
  <si>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</si>
  <si>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</si>
  <si>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</si>
  <si>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</si>
  <si>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</si>
  <si>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</si>
  <si>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</si>
  <si>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</si>
  <si>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</si>
  <si>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</si>
  <si>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</si>
  <si>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</si>
  <si>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</si>
  <si>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</si>
  <si>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</si>
  <si>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</si>
  <si>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</si>
  <si>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</si>
  <si>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</si>
  <si>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</si>
  <si>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</si>
  <si>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</si>
  <si>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</si>
  <si>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</si>
  <si>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</si>
  <si>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</si>
  <si>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</si>
  <si>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</si>
  <si>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</si>
  <si>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</si>
  <si>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</si>
  <si>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</si>
  <si>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</si>
  <si>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</si>
  <si>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</si>
  <si>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</si>
  <si>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</si>
  <si>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</si>
  <si>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</si>
  <si>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</si>
  <si>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</si>
  <si>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</si>
  <si>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</si>
  <si>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</si>
  <si>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</si>
  <si>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</si>
  <si>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</si>
  <si>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</si>
  <si>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</si>
  <si>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</si>
  <si>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</si>
  <si>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</si>
  <si>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</si>
  <si>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</si>
  <si>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</si>
  <si>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</si>
  <si>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</si>
  <si>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</si>
  <si>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</si>
  <si>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</si>
  <si>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</si>
  <si>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</si>
  <si>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</si>
  <si>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</si>
  <si>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</si>
  <si>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</si>
  <si>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</si>
  <si>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</si>
  <si>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</si>
  <si>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</si>
  <si>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</si>
  <si>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</si>
  <si>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</si>
  <si>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</si>
  <si>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</si>
  <si>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</si>
  <si>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</si>
  <si>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</si>
  <si>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</si>
  <si>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</si>
  <si>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</si>
  <si>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</si>
  <si>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</si>
  <si>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</si>
  <si>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</si>
  <si>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</si>
  <si>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</si>
  <si>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</si>
  <si>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</si>
  <si>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</si>
  <si>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</si>
  <si>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</si>
  <si>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</si>
  <si>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</si>
  <si>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</si>
  <si>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</si>
  <si>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</si>
  <si>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</si>
  <si>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</si>
  <si>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</si>
  <si>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</si>
  <si>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</si>
  <si>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</si>
  <si>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</si>
  <si>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</si>
  <si>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</si>
  <si>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</si>
  <si>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</si>
  <si>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</si>
  <si>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</si>
  <si>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</si>
  <si>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</si>
  <si>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</si>
  <si>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</si>
  <si>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</si>
  <si>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</si>
  <si>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</si>
  <si>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</si>
  <si>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</si>
  <si>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</si>
  <si>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</si>
  <si>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</si>
  <si>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</si>
  <si>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</si>
  <si>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</si>
  <si>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</si>
  <si>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</si>
  <si>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</si>
  <si>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</si>
  <si>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</si>
  <si>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</si>
  <si>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</si>
  <si>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</si>
  <si>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</si>
  <si>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</si>
  <si>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</si>
  <si>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</si>
  <si>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</si>
  <si>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</si>
  <si>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</si>
  <si>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</si>
  <si>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</si>
  <si>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</si>
  <si>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</si>
  <si>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</si>
  <si>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</si>
  <si>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</si>
  <si>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</si>
  <si>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</si>
  <si>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</si>
  <si>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</si>
  <si>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</si>
  <si>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</si>
  <si>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</si>
  <si>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</si>
  <si>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</si>
  <si>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</si>
  <si>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</si>
  <si>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</si>
  <si>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</si>
  <si>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</si>
  <si>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</si>
  <si>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</si>
  <si>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</si>
  <si>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</si>
  <si>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</si>
  <si>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</si>
  <si>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</si>
  <si>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</si>
  <si>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</si>
  <si>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</si>
  <si>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</si>
  <si>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</si>
  <si>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</si>
  <si>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</si>
  <si>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</si>
  <si>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</si>
  <si>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</si>
  <si>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</si>
  <si>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</si>
  <si>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</si>
  <si>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</si>
  <si>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</si>
  <si>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</si>
  <si>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</si>
  <si>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</si>
  <si>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</si>
  <si>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</si>
  <si>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</si>
  <si>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</si>
  <si>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</si>
  <si>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</si>
  <si>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</si>
  <si>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</si>
  <si>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</si>
  <si>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</si>
  <si>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</si>
  <si>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</si>
  <si>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</si>
  <si>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</si>
  <si>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</si>
  <si>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</si>
  <si>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</si>
  <si>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</si>
  <si>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</si>
  <si>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</si>
  <si>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</si>
  <si>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</si>
  <si>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</si>
  <si>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</si>
  <si>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</si>
  <si>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</si>
  <si>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</si>
  <si>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</si>
  <si>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</si>
  <si>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</si>
  <si>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</si>
  <si>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</si>
  <si>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</si>
  <si>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</si>
  <si>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</si>
  <si>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</si>
  <si>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</si>
  <si>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</si>
  <si>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</si>
  <si>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</si>
  <si>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</si>
  <si>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</si>
  <si>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</si>
  <si>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</si>
  <si>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</si>
  <si>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</si>
  <si>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</si>
  <si>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</si>
  <si>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</si>
  <si>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</si>
  <si>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</si>
  <si>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</si>
  <si>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</si>
  <si>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</si>
  <si>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</si>
  <si>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</si>
  <si>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</si>
  <si>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</si>
  <si>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</si>
  <si>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</si>
  <si>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</si>
  <si>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</si>
  <si>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</si>
  <si>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</si>
  <si>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</si>
  <si>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</si>
  <si>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</si>
  <si>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</si>
  <si>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</si>
  <si>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</si>
  <si>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</si>
  <si>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</si>
  <si>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</si>
  <si>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</si>
  <si>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</si>
  <si>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</si>
  <si>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</si>
  <si>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</si>
  <si>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</si>
  <si>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</si>
  <si>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</si>
  <si>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</si>
  <si>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</si>
  <si>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</si>
  <si>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</si>
  <si>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</si>
  <si>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</si>
  <si>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</si>
  <si>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</si>
  <si>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</si>
  <si>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</si>
  <si>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</si>
  <si>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</si>
  <si>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</si>
  <si>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</si>
  <si>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</si>
  <si>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</si>
  <si>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</si>
  <si>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</si>
  <si>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</si>
  <si>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</si>
  <si>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</si>
  <si>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</si>
  <si>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</si>
  <si>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</si>
  <si>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</si>
  <si>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</si>
  <si>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</si>
  <si>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</si>
  <si>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</si>
  <si>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</si>
  <si>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</si>
  <si>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</si>
  <si>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</si>
  <si>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</si>
  <si>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</si>
  <si>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</si>
  <si>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</si>
  <si>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</si>
  <si>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</si>
  <si>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</si>
  <si>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</si>
  <si>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</si>
  <si>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</si>
  <si>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</si>
  <si>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</si>
  <si>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</si>
  <si>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</si>
  <si>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</si>
  <si>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</si>
  <si>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</si>
  <si>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</si>
  <si>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</si>
  <si>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</si>
  <si>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</si>
  <si>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</si>
  <si>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</si>
  <si>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</si>
  <si>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</si>
  <si>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</si>
  <si>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</si>
  <si>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</si>
  <si>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</si>
  <si>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</si>
  <si>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</si>
  <si>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</si>
  <si>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</si>
  <si>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</si>
  <si>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</si>
  <si>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</si>
  <si>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</si>
  <si>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</si>
  <si>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</si>
  <si>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</si>
  <si>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</si>
  <si>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</si>
  <si>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</si>
  <si>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</si>
  <si>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</si>
  <si>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</si>
  <si>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</si>
  <si>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</si>
  <si>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</si>
  <si>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</si>
  <si>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</si>
  <si>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</si>
  <si>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</si>
  <si>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</si>
  <si>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</si>
  <si>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</si>
  <si>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</si>
  <si>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</si>
  <si>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</si>
  <si>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</si>
  <si>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</si>
  <si>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</si>
  <si>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</si>
  <si>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</si>
  <si>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</si>
  <si>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</si>
  <si>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</si>
  <si>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</si>
  <si>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</si>
  <si>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</si>
  <si>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</si>
  <si>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</si>
  <si>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</si>
  <si>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</si>
  <si>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</si>
  <si>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</si>
  <si>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</si>
  <si>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</si>
  <si>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</si>
  <si>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</si>
  <si>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</si>
  <si>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</si>
  <si>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</si>
  <si>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</si>
  <si>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</si>
  <si>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</si>
  <si>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</si>
  <si>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</si>
  <si>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</si>
  <si>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</si>
  <si>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</si>
  <si>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</si>
  <si>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</si>
  <si>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</si>
  <si>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</si>
  <si>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</si>
  <si>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</si>
  <si>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</si>
  <si>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</si>
  <si>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</si>
  <si>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</si>
  <si>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</si>
  <si>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</si>
  <si>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</si>
  <si>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</si>
  <si>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</si>
  <si>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</si>
  <si>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</si>
  <si>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</si>
  <si>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</si>
  <si>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</si>
  <si>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</si>
  <si>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</si>
  <si>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</si>
  <si>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</si>
  <si>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</si>
  <si>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</si>
  <si>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</si>
  <si>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</si>
  <si>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</si>
  <si>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</si>
  <si>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</si>
  <si>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</si>
  <si>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</si>
  <si>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</si>
  <si>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</si>
  <si>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</si>
  <si>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</si>
  <si>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</si>
  <si>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</si>
  <si>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</si>
  <si>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</si>
  <si>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</si>
  <si>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</si>
  <si>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</si>
  <si>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</si>
  <si>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</si>
  <si>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</si>
  <si>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</si>
  <si>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</si>
  <si>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</si>
  <si>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</si>
  <si>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</si>
  <si>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</si>
  <si>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</si>
  <si>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</si>
  <si>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</si>
  <si>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</si>
  <si>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</si>
  <si>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</si>
  <si>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</si>
  <si>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</si>
  <si>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</si>
  <si>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</si>
  <si>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</si>
  <si>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</si>
  <si>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</si>
  <si>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</si>
  <si>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</si>
  <si>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</si>
  <si>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</si>
  <si>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</si>
  <si>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</si>
  <si>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</si>
  <si>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</si>
  <si>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</si>
  <si>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</si>
  <si>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</si>
  <si>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</si>
  <si>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</si>
  <si>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</si>
  <si>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</si>
  <si>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</si>
  <si>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</si>
  <si>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</si>
  <si>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</si>
  <si>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</si>
  <si>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</si>
  <si>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</si>
  <si>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</si>
  <si>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</si>
  <si>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</si>
  <si>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</si>
  <si>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</si>
  <si>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</si>
  <si>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</si>
  <si>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</si>
  <si>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</si>
  <si>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</si>
  <si>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</si>
  <si>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</si>
  <si>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</si>
  <si>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</si>
  <si>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</si>
  <si>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</si>
  <si>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</si>
  <si>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</si>
  <si>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</si>
  <si>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</si>
  <si>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</si>
  <si>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</si>
  <si>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</si>
  <si>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</si>
  <si>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</si>
  <si>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</si>
  <si>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</si>
  <si>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</si>
  <si>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</si>
  <si>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</si>
  <si>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</si>
  <si>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</si>
  <si>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</si>
  <si>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</si>
  <si>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</si>
  <si>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</si>
  <si>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</si>
  <si>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</si>
  <si>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</si>
  <si>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</si>
  <si>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</si>
  <si>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</si>
  <si>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</si>
  <si>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</si>
  <si>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</si>
  <si>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</si>
  <si>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</si>
  <si>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</si>
  <si>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</si>
  <si>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</si>
  <si>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</si>
  <si>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</si>
  <si>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</si>
  <si>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</si>
  <si>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</si>
  <si>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</si>
  <si>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</si>
  <si>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</si>
  <si>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</si>
  <si>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</si>
  <si>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</si>
  <si>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</si>
  <si>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</si>
  <si>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</si>
  <si>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</si>
  <si>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</si>
  <si>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</si>
  <si>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</si>
  <si>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</si>
  <si>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</si>
  <si>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</si>
  <si>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</si>
  <si>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</si>
  <si>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</si>
  <si>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</si>
  <si>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</si>
  <si>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</si>
  <si>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</si>
  <si>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</si>
  <si>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</si>
  <si>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</si>
  <si>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</si>
  <si>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</si>
  <si>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</si>
  <si>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</si>
  <si>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</si>
  <si>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</si>
  <si>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</si>
  <si>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</si>
  <si>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</si>
  <si>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</si>
  <si>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</si>
  <si>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</si>
  <si>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</si>
  <si>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</si>
  <si>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</si>
  <si>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</si>
  <si>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</si>
  <si>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</si>
  <si>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</si>
  <si>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</si>
  <si>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</si>
  <si>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</si>
  <si>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</si>
  <si>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</si>
  <si>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</si>
  <si>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</si>
  <si>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</si>
  <si>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</si>
  <si>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</si>
  <si>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</si>
  <si>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</si>
  <si>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</si>
  <si>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</si>
  <si>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</si>
  <si>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</si>
  <si>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</si>
  <si>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</si>
  <si>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</si>
  <si>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</si>
  <si>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</si>
  <si>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</si>
  <si>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</si>
  <si>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</si>
  <si>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</si>
  <si>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</si>
  <si>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</si>
  <si>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</si>
  <si>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</si>
  <si>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</si>
  <si>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</si>
  <si>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</si>
  <si>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</si>
  <si>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</si>
  <si>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</si>
  <si>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</si>
  <si>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</si>
  <si>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</si>
  <si>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</si>
  <si>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</si>
  <si>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</si>
  <si>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</si>
  <si>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</si>
  <si>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</si>
  <si>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</si>
  <si>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</si>
  <si>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</si>
  <si>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</si>
  <si>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</si>
  <si>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</si>
  <si>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</si>
  <si>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</si>
  <si>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</si>
  <si>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</si>
  <si>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</si>
  <si>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</si>
  <si>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</si>
  <si>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</si>
  <si>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</si>
  <si>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</si>
  <si>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</si>
  <si>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</si>
  <si>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</si>
  <si>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</si>
  <si>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</si>
  <si>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</si>
  <si>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</si>
  <si>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</si>
  <si>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</si>
  <si>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</si>
  <si>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</si>
  <si>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</si>
  <si>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</si>
  <si>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</si>
  <si>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</si>
  <si>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</si>
  <si>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</si>
  <si>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</si>
  <si>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</si>
  <si>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</si>
  <si>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</si>
  <si>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</si>
  <si>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</si>
  <si>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</si>
  <si>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</si>
  <si>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</si>
  <si>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</si>
  <si>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</si>
  <si>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</si>
  <si>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</si>
  <si>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</si>
  <si>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</si>
  <si>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</si>
  <si>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</si>
  <si>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</si>
  <si>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</si>
  <si>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</si>
  <si>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</si>
  <si>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</si>
  <si>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</si>
  <si>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</si>
  <si>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</si>
  <si>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</si>
  <si>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</si>
  <si>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</si>
  <si>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</si>
  <si>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</si>
  <si>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</si>
  <si>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</si>
  <si>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</si>
  <si>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</si>
  <si>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</si>
  <si>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</si>
  <si>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</si>
  <si>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</si>
  <si>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</si>
  <si>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</si>
  <si>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</si>
  <si>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</si>
  <si>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</si>
  <si>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</si>
  <si>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</si>
  <si>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</si>
  <si>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</si>
  <si>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</si>
  <si>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</si>
  <si>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</si>
  <si>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</si>
  <si>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</si>
  <si>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</si>
  <si>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</si>
  <si>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</si>
  <si>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</si>
  <si>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</si>
  <si>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</si>
  <si>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</si>
  <si>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</si>
  <si>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</si>
  <si>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</si>
  <si>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</si>
  <si>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</si>
  <si>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</si>
  <si>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</si>
  <si>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</si>
  <si>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</si>
  <si>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</si>
  <si>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</si>
  <si>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</si>
  <si>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</si>
  <si>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</si>
  <si>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</si>
  <si>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</si>
  <si>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</si>
  <si>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</si>
  <si>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</si>
  <si>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</si>
  <si>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</si>
  <si>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</si>
  <si>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</si>
  <si>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</si>
  <si>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</si>
  <si>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</si>
  <si>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</si>
  <si>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</si>
  <si>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</si>
  <si>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</si>
  <si>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</si>
  <si>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</si>
  <si>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</si>
  <si>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</si>
  <si>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</si>
  <si>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</si>
  <si>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</si>
  <si>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</si>
  <si>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</si>
  <si>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</si>
  <si>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</si>
  <si>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</si>
  <si>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</si>
  <si>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</si>
  <si>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</si>
  <si>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</si>
  <si>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</si>
  <si>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</si>
  <si>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</si>
  <si>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</si>
  <si>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</si>
  <si>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</si>
  <si>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</si>
  <si>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</si>
  <si>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</si>
  <si>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</si>
  <si>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</si>
  <si>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</si>
  <si>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</si>
  <si>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</si>
  <si>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</si>
  <si>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</si>
  <si>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</si>
  <si>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</si>
  <si>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</si>
  <si>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</si>
  <si>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</si>
  <si>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</si>
  <si>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</si>
  <si>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</si>
  <si>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</si>
  <si>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</si>
  <si>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</si>
  <si>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</si>
  <si>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</si>
  <si>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</si>
  <si>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</si>
  <si>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</si>
  <si>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</si>
  <si>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</si>
  <si>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</si>
  <si>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</si>
  <si>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</si>
  <si>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</si>
  <si>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</si>
  <si>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</si>
  <si>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</si>
  <si>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</si>
  <si>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</si>
  <si>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</si>
  <si>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</si>
  <si>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</si>
  <si>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</si>
  <si>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</si>
  <si>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</si>
  <si>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</si>
  <si>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</si>
  <si>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</si>
  <si>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</si>
  <si>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</si>
  <si>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</si>
  <si>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</si>
  <si>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</si>
  <si>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</si>
  <si>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</si>
  <si>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</si>
  <si>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</si>
  <si>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</si>
  <si>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</si>
  <si>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</si>
  <si>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</si>
  <si>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</si>
  <si>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</si>
  <si>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</si>
  <si>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</si>
  <si>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</si>
  <si>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</si>
  <si>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</si>
  <si>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</si>
  <si>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</si>
  <si>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</si>
  <si>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</si>
  <si>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</si>
  <si>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</si>
  <si>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</si>
  <si>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</si>
  <si>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</si>
  <si>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</si>
  <si>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</si>
  <si>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</si>
  <si>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</si>
  <si>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</si>
  <si>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</si>
  <si>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</si>
  <si>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</si>
  <si>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</si>
  <si>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</si>
  <si>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</si>
  <si>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</si>
  <si>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</si>
  <si>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</si>
  <si>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</si>
  <si>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</si>
  <si>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</si>
  <si>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</si>
  <si>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</si>
  <si>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</si>
  <si>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</si>
  <si>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</si>
  <si>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</si>
  <si>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</si>
  <si>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</si>
  <si>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</si>
  <si>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</si>
  <si>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</si>
  <si>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</si>
  <si>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</si>
  <si>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</si>
  <si>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</si>
  <si>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</si>
  <si>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</si>
  <si>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</si>
  <si>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</si>
  <si>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</si>
  <si>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</si>
  <si>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</si>
  <si>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</si>
  <si>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</si>
  <si>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</si>
  <si>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</si>
  <si>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</si>
  <si>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</si>
  <si>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</si>
  <si>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</si>
  <si>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</si>
  <si>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</si>
  <si>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</si>
  <si>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</si>
  <si>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</si>
  <si>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</si>
  <si>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</si>
  <si>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</si>
  <si>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</si>
  <si>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</si>
  <si>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</si>
  <si>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</si>
  <si>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</si>
  <si>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</si>
  <si>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</si>
  <si>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</si>
  <si>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</si>
  <si>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</si>
  <si>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</si>
  <si>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</si>
  <si>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</si>
  <si>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</si>
  <si>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</si>
  <si>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</si>
  <si>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</si>
  <si>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</si>
  <si>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</si>
  <si>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</si>
  <si>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</si>
  <si>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</si>
  <si>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</si>
  <si>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</si>
  <si>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</si>
  <si>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</si>
  <si>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</si>
  <si>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</si>
  <si>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</si>
  <si>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</si>
  <si>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</si>
  <si>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</si>
  <si>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</si>
  <si>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</si>
  <si>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</si>
  <si>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</si>
  <si>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</si>
  <si>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</si>
  <si>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</si>
  <si>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</si>
  <si>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</si>
  <si>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</si>
  <si>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</si>
  <si>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</si>
  <si>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</si>
  <si>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</si>
  <si>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</si>
  <si>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</si>
  <si>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</si>
  <si>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</si>
  <si>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</si>
  <si>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</si>
  <si>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</si>
  <si>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</si>
  <si>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</si>
  <si>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</si>
  <si>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</si>
  <si>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</si>
  <si>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</si>
  <si>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</si>
  <si>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</si>
  <si>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</si>
  <si>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</si>
  <si>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</si>
  <si>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</si>
  <si>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</si>
  <si>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</si>
  <si>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</si>
  <si>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</si>
  <si>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</si>
  <si>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</si>
  <si>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</si>
  <si>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</si>
  <si>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</si>
  <si>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</si>
  <si>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</si>
  <si>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</si>
  <si>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</si>
  <si>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</si>
  <si>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</si>
  <si>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</si>
  <si>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</si>
  <si>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</si>
  <si>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</si>
  <si>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</si>
  <si>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</si>
  <si>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</si>
  <si>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</si>
  <si>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</si>
  <si>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</si>
  <si>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</si>
  <si>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</si>
  <si>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</si>
  <si>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</si>
  <si>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</si>
  <si>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</si>
  <si>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</si>
  <si>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</si>
  <si>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</si>
  <si>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</si>
  <si>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</si>
  <si>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</si>
  <si>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</si>
  <si>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</si>
  <si>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</si>
  <si>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</si>
  <si>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</si>
  <si>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</si>
  <si>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</si>
  <si>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</si>
  <si>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</si>
  <si>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</si>
  <si>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</si>
  <si>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</si>
  <si>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</si>
  <si>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</si>
  <si>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</si>
  <si>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</si>
  <si>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</si>
  <si>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</si>
  <si>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</si>
  <si>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</si>
  <si>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</si>
  <si>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</si>
  <si>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</si>
  <si>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</si>
  <si>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</si>
  <si>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</si>
  <si>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</si>
  <si>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</si>
  <si>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</si>
  <si>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</si>
  <si>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</si>
  <si>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</si>
  <si>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</si>
  <si>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</si>
  <si>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</si>
  <si>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</si>
  <si>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</si>
  <si>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</si>
  <si>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</si>
  <si>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</si>
  <si>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</si>
  <si>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</si>
  <si>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</si>
  <si>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</si>
  <si>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</si>
  <si>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</si>
  <si>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</si>
  <si>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</si>
  <si>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</si>
  <si>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</si>
  <si>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</si>
  <si>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</si>
  <si>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</si>
  <si>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</si>
  <si>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</si>
  <si>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</si>
  <si>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</si>
  <si>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</si>
  <si>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</si>
  <si>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</si>
  <si>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</si>
  <si>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</si>
  <si>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</si>
  <si>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</si>
  <si>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</si>
  <si>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</si>
  <si>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</si>
  <si>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</si>
  <si>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</si>
  <si>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</si>
  <si>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</si>
  <si>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</si>
  <si>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</si>
  <si>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</si>
  <si>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</si>
  <si>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</si>
  <si>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</si>
  <si>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</si>
  <si>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</si>
  <si>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</si>
  <si>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</si>
  <si>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</si>
  <si>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</si>
  <si>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</si>
  <si>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</si>
  <si>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</si>
  <si>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</si>
  <si>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</si>
  <si>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</si>
  <si>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</si>
  <si>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</si>
  <si>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</si>
  <si>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</si>
  <si>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</si>
  <si>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</si>
  <si>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</si>
  <si>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</si>
  <si>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</si>
  <si>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</si>
  <si>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</si>
  <si>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</si>
  <si>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</si>
  <si>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</si>
  <si>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</si>
  <si>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</si>
  <si>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</si>
  <si>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</si>
  <si>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</si>
  <si>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</si>
  <si>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</si>
  <si>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</si>
  <si>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</si>
  <si>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</si>
  <si>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</si>
  <si>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</si>
  <si>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</si>
  <si>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</si>
  <si>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</si>
  <si>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</si>
  <si>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</si>
  <si>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</si>
  <si>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</si>
  <si>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</si>
  <si>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</si>
  <si>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</si>
  <si>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</si>
  <si>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</si>
  <si>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</si>
  <si>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</si>
  <si>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</si>
  <si>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</si>
  <si>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</si>
  <si>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</si>
  <si>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</si>
  <si>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</si>
  <si>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</si>
  <si>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</si>
  <si>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</si>
  <si>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</si>
  <si>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</si>
  <si>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</si>
  <si>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</si>
  <si>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</si>
  <si>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</si>
  <si>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</si>
  <si>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</si>
  <si>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</si>
  <si>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</si>
  <si>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</si>
  <si>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</si>
  <si>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</si>
  <si>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</si>
  <si>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</si>
  <si>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</si>
  <si>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</si>
  <si>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</si>
  <si>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</si>
  <si>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</si>
  <si>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</si>
  <si>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</si>
  <si>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</si>
  <si>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</si>
  <si>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</si>
  <si>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</si>
  <si>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</si>
  <si>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</si>
  <si>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</si>
  <si>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</si>
  <si>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</si>
  <si>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</si>
  <si>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</si>
  <si>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</si>
  <si>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</si>
  <si>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</si>
  <si>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</si>
  <si>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</si>
  <si>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</si>
  <si>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</si>
  <si>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</si>
  <si>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</si>
  <si>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</si>
  <si>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</si>
  <si>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</si>
  <si>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</si>
  <si>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</si>
  <si>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</si>
  <si>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</si>
  <si>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</si>
  <si>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</si>
  <si>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</si>
  <si>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</si>
  <si>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</si>
  <si>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</si>
  <si>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</si>
  <si>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</si>
  <si>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</si>
  <si>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</si>
  <si>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</si>
  <si>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</si>
  <si>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</si>
  <si>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</si>
  <si>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</si>
  <si>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</si>
  <si>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</si>
  <si>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</si>
  <si>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</si>
  <si>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</si>
  <si>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</si>
  <si>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</si>
  <si>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</si>
  <si>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</si>
  <si>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</si>
  <si>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</si>
  <si>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</si>
  <si>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</si>
  <si>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</si>
  <si>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</si>
  <si>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</si>
  <si>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</si>
  <si>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</si>
  <si>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</si>
  <si>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</si>
  <si>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</si>
  <si>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</si>
  <si>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</si>
  <si>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</si>
  <si>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</si>
  <si>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</si>
  <si>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</si>
  <si>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</si>
  <si>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</si>
  <si>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</si>
  <si>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</si>
  <si>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</si>
  <si>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</si>
  <si>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</si>
  <si>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</si>
  <si>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</si>
  <si>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</si>
  <si>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</si>
  <si>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</si>
  <si>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</si>
  <si>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</si>
  <si>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</si>
  <si>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</si>
  <si>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</si>
  <si>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</si>
  <si>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</si>
  <si>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</si>
  <si>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</si>
  <si>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</si>
  <si>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</si>
  <si>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</si>
  <si>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</si>
  <si>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</si>
  <si>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</si>
  <si>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</si>
  <si>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</si>
  <si>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</si>
  <si>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</si>
  <si>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</si>
  <si>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</si>
  <si>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</si>
  <si>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</si>
  <si>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</si>
  <si>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</si>
  <si>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</si>
  <si>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</si>
  <si>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</si>
  <si>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</si>
  <si>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</si>
  <si>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</si>
  <si>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</si>
  <si>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</si>
  <si>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</si>
  <si>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</si>
  <si>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</si>
  <si>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</si>
  <si>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</si>
  <si>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</si>
  <si>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</si>
  <si>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</si>
  <si>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</si>
  <si>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</si>
  <si>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</si>
  <si>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</si>
  <si>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</si>
  <si>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</si>
  <si>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</si>
  <si>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</si>
  <si>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</si>
  <si>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</si>
  <si>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</si>
  <si>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</si>
  <si>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</si>
  <si>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</si>
  <si>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</si>
  <si>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</si>
  <si>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</si>
  <si>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</si>
  <si>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</si>
  <si>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</si>
  <si>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</si>
  <si>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</si>
  <si>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</si>
  <si>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</si>
  <si>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</si>
  <si>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</si>
  <si>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</si>
  <si>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</si>
  <si>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</si>
  <si>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</si>
  <si>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</si>
  <si>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</si>
  <si>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</si>
  <si>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</si>
  <si>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</si>
  <si>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</si>
  <si>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</si>
  <si>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</si>
  <si>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</si>
  <si>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</si>
  <si>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</si>
  <si>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</si>
  <si>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</si>
  <si>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</si>
  <si>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</si>
  <si>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</si>
  <si>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</si>
  <si>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</si>
  <si>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</si>
  <si>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</si>
  <si>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</si>
  <si>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</si>
  <si>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</si>
  <si>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</si>
  <si>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</si>
  <si>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</si>
  <si>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</si>
  <si>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</si>
  <si>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</si>
  <si>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</si>
  <si>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</si>
  <si>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</si>
  <si>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</si>
  <si>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</si>
  <si>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</si>
  <si>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</si>
  <si>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</si>
  <si>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</si>
  <si>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</si>
  <si>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</si>
  <si>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</si>
  <si>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</si>
  <si>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</si>
  <si>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</si>
  <si>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</si>
  <si>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</si>
  <si>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</si>
  <si>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</si>
  <si>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</si>
  <si>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</si>
  <si>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</si>
  <si>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</si>
  <si>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</si>
  <si>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</si>
  <si>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</si>
  <si>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</si>
  <si>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</si>
  <si>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</si>
  <si>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</si>
  <si>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</si>
  <si>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</si>
  <si>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</si>
  <si>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</si>
  <si>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</si>
  <si>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</si>
  <si>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</si>
  <si>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</si>
  <si>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</si>
  <si>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</si>
  <si>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</si>
  <si>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</si>
  <si>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</si>
  <si>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</si>
  <si>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</si>
  <si>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</si>
  <si>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</si>
  <si>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</si>
  <si>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</si>
  <si>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</si>
  <si>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</si>
  <si>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</si>
  <si>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</si>
  <si>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</si>
  <si>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</si>
  <si>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</si>
  <si>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</si>
  <si>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</si>
  <si>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</si>
  <si>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</si>
  <si>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</si>
  <si>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</si>
  <si>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</si>
  <si>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</si>
  <si>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</si>
  <si>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</si>
  <si>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</si>
  <si>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</si>
  <si>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</si>
  <si>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</si>
  <si>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</si>
  <si>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</si>
  <si>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</si>
  <si>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</si>
  <si>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</si>
  <si>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</si>
  <si>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</si>
  <si>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</si>
  <si>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</si>
  <si>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</si>
  <si>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</si>
  <si>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</si>
  <si>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</si>
  <si>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</si>
  <si>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</si>
  <si>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</si>
  <si>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</si>
  <si>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</si>
  <si>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</si>
  <si>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</si>
  <si>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</si>
  <si>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</si>
  <si>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</si>
  <si>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</si>
  <si>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</si>
  <si>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</si>
  <si>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</si>
  <si>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</si>
  <si>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</si>
  <si>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</si>
  <si>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</si>
  <si>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</si>
  <si>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</si>
  <si>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</si>
  <si>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</si>
  <si>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PCM-20251124-00001180</t>
  </si>
  <si>
    <t>Site located inside Navy base, PG access issue</t>
  </si>
  <si>
    <t>PCM-20251124-00001179</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</si>
  <si>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</si>
  <si>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</si>
  <si>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</si>
  <si>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</si>
  <si>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</si>
  <si>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</si>
  <si>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</si>
  <si>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</si>
  <si>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</si>
  <si>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</si>
  <si>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</si>
  <si>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</si>
  <si>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</si>
  <si>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</si>
  <si>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</si>
  <si>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</si>
  <si>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</si>
  <si>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</si>
  <si>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</si>
  <si>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</si>
  <si>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</si>
  <si>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</si>
  <si>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</si>
  <si>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</si>
  <si>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</si>
  <si>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</si>
  <si>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</si>
  <si>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</si>
  <si>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</si>
  <si>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</si>
  <si>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</si>
  <si>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</si>
  <si>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</si>
  <si>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</si>
  <si>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</si>
  <si>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</si>
  <si>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</si>
  <si>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</si>
  <si>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</si>
  <si>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</si>
  <si>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</si>
  <si>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</si>
  <si>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</si>
  <si>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</si>
  <si>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</si>
  <si>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</si>
  <si>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</si>
  <si>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</si>
  <si>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</si>
  <si>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</si>
  <si>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</si>
  <si>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</si>
  <si>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</si>
  <si>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</si>
  <si>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</si>
  <si>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</si>
  <si>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</si>
  <si>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</si>
  <si>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</si>
  <si>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</si>
  <si>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</si>
  <si>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</si>
  <si>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</si>
  <si>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</si>
  <si>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</si>
  <si>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</si>
  <si>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</si>
  <si>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</si>
  <si>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</si>
  <si>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</si>
  <si>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</si>
  <si>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</si>
  <si>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</si>
  <si>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</si>
  <si>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</si>
  <si>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</si>
  <si>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</si>
  <si>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</si>
  <si>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</si>
  <si>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</si>
  <si>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</si>
  <si>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</si>
  <si>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</si>
  <si>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</si>
  <si>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</si>
  <si>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wait pcm </t>
  </si>
  <si>
    <t>ryq0957</t>
  </si>
  <si>
    <t xml:space="preserve">2025-11-24 12:49:36
</t>
  </si>
  <si>
    <t xml:space="preserve">Restored by PG </t>
  </si>
  <si>
    <t>PCM-20251124-00000972</t>
  </si>
  <si>
    <t>ryq0964</t>
  </si>
  <si>
    <t>PCM-20251124-00001091</t>
  </si>
  <si>
    <t>riy2700</t>
  </si>
  <si>
    <t xml:space="preserve">2025-11-24 13:55:53
</t>
  </si>
  <si>
    <t xml:space="preserve">15 min// Facing traffic JAM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</si>
  <si>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</si>
  <si>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</si>
  <si>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</si>
  <si>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</si>
  <si>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</si>
  <si>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</si>
  <si>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40 Min</t>
  </si>
  <si>
    <t>PCM-20251124-00001043</t>
  </si>
  <si>
    <t>PCM-20251124-00001120</t>
  </si>
  <si>
    <t>PCM-20251124-00001086</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</si>
  <si>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</si>
  <si>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</si>
  <si>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</si>
  <si>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</si>
  <si>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</si>
  <si>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</si>
  <si>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</si>
  <si>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</si>
  <si>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</si>
  <si>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TT-20251124-01164</t>
  </si>
  <si>
    <t xml:space="preserve">SCECO Power NA , WM Site not able to Power up by PG </t>
  </si>
  <si>
    <t>PCM-20251124-00001074</t>
  </si>
  <si>
    <t>power cable damaged due to kidana subcontractor digging activity and CB tripping, WM site and not Applicable for PG</t>
  </si>
  <si>
    <t>PCM-20251124-00001196</t>
  </si>
  <si>
    <t xml:space="preserve">EM team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</si>
</sst>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9" totalsRowShown="0" headerRowDxfId="157" dataDxfId="156" headerRowBorderDxfId="154" tableBorderDxfId="155" totalsRowBorderDxfId="153">
  <autoFilter ref="A1:CJ1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3" totalsRowShown="0" headerRowDxfId="48" dataDxfId="47" headerRowBorderDxfId="45" tableBorderDxfId="46" totalsRowBorderDxfId="44">
  <autoFilter ref="A1:L3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8" totalsRowShown="0" headerRowDxfId="31" dataDxfId="30" headerRowBorderDxfId="28" tableBorderDxfId="29">
  <autoFilter ref="A1:L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
  <sheetViews>
    <sheetView workbookViewId="0">
      <selection activeCell="K7" sqref="K7"/>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322.68292465277773</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9155</v>
      </c>
      <c r="E3" s="136" t="s">
        <v>39021</v>
      </c>
      <c r="F3" s="137">
        <v>45985.615694444445</v>
      </c>
      <c r="G3" s="138">
        <f ca="1">IFERROR(NOW()-F3,"-")</f>
        <v>1.5656134259188548E-2</v>
      </c>
      <c r="H3" s="137">
        <v>45985.610138888886</v>
      </c>
      <c r="I3" s="135" t="str">
        <f>IFERROR(VLOOKUP(D3,DB!A:F,6,0),"")</f>
        <v>SCECO</v>
      </c>
      <c r="J3" s="135" t="str">
        <f>IFERROR(VLOOKUP(D3,DB!A:G,7,0),"")</f>
        <v>Dead</v>
      </c>
      <c r="K3" s="139" t="s">
        <v>39024</v>
      </c>
      <c r="L3" s="140" t="str">
        <f>IFERROR(VLOOKUP(D3,DB!A:I,9,0),"")</f>
        <v>Latis</v>
      </c>
    </row>
    <row r="4" spans="1:15" ht="15" customHeight="1">
      <c r="A4" s="134" t="s">
        <v>39025</v>
      </c>
      <c r="B4" s="135" t="str">
        <f>IFERROR(VLOOKUP(D4,DB!A:K,11,0),"")</f>
        <v>R1</v>
      </c>
      <c r="C4" s="135">
        <v>1</v>
      </c>
      <c r="D4" s="127" t="s">
        <v>21925</v>
      </c>
      <c r="E4" s="136" t="s">
        <v>39021</v>
      </c>
      <c r="F4" s="137">
        <v>45985.615694444445</v>
      </c>
      <c r="G4" s="138">
        <f ca="1">IFERROR(NOW()-F4,"-")</f>
        <v>1.5656134259188548E-2</v>
      </c>
      <c r="H4" s="137">
        <v>45985.610138888886</v>
      </c>
      <c r="I4" s="135" t="str">
        <f>IFERROR(VLOOKUP(D4,DB!A:F,6,0),"")</f>
        <v>SCECO</v>
      </c>
      <c r="J4" s="135" t="str">
        <f>IFERROR(VLOOKUP(D4,DB!A:G,7,0),"")</f>
        <v>Weak</v>
      </c>
      <c r="K4" s="139" t="s">
        <v>39026</v>
      </c>
      <c r="L4" s="140" t="str">
        <f>IFERROR(VLOOKUP(D4,DB!A:I,9,0),"")</f>
        <v>Latis</v>
      </c>
    </row>
    <row r="5" spans="1:15" ht="15" customHeight="1">
      <c r="A5" s="134"/>
      <c r="B5" s="135" t="str">
        <f>IFERROR(VLOOKUP(D5,DB!A:K,11,0),"")</f>
        <v/>
      </c>
      <c r="C5" s="135"/>
      <c r="D5" s="127"/>
      <c r="E5" s="136"/>
      <c r="F5" s="137"/>
      <c r="G5" s="138">
        <f ca="1">IFERROR(NOW()-F5,"-")</f>
        <v>45985.631350578704</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45985.631350578704</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45985.631350578704</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45985.631350578704</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45985.631350578704</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45985.631350578704</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45985.631350578704</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45985.631350578704</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45985.631350578704</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45985.631350578704</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45985.631350578704</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45985.631350578704</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45985.631350578704</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45985.631350578704</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45985.631350578704</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45985.631350578704</v>
      </c>
      <c r="H20" s="137"/>
      <c r="I20" s="135" t="str">
        <f>IFERROR(VLOOKUP(D20,DB!A:F,6,0),"")</f>
        <v/>
      </c>
      <c r="J20" s="135" t="str">
        <f>IFERROR(VLOOKUP(D20,DB!A:G,7,0),"")</f>
        <v/>
      </c>
      <c r="K20" s="139"/>
      <c r="L20" s="140" t="str">
        <f>IFERROR(VLOOKUP(D20,DB!A:I,9,0),"")</f>
        <v/>
      </c>
    </row>
    <row r="21" spans="1:12" ht="15" customHeight="1">
      <c r="A21" s="141"/>
      <c r="B21" s="128" t="str">
        <f>IFERROR(VLOOKUP(D21,DB!A:K,11,0),"")</f>
        <v/>
      </c>
      <c r="C21" s="128"/>
      <c r="D21" s="142"/>
      <c r="E21" s="129"/>
      <c r="F21" s="130"/>
      <c r="G21" s="131">
        <f ca="1">IFERROR(NOW()-F21,"-")</f>
        <v>45985.631350578704</v>
      </c>
      <c r="H21" s="130"/>
      <c r="I21" s="128" t="str">
        <f>IFERROR(VLOOKUP(D21,DB!A:F,6,0),"")</f>
        <v/>
      </c>
      <c r="J21" s="128" t="str">
        <f>IFERROR(VLOOKUP(D21,DB!A:G,7,0),"")</f>
        <v/>
      </c>
      <c r="K21" s="132"/>
      <c r="L21" s="133" t="str">
        <f>IFERROR(VLOOKUP(D21,DB!A:I,9,0),"")</f>
        <v/>
      </c>
    </row>
  </sheetData>
  <customSheetViews>
    <customSheetView guid="{F6042A99-DD27-4453-835D-0834D95730CC}" filter="1" showAutoFilter="1">
      <pageMargins left="0" right="0" top="0" bottom="0" header="0" footer="0"/>
      <autoFilter ref="B1:M1" xr:uid="{C0037BD7-1509-46F8-9D92-78DEEDC1B4B6}"/>
    </customSheetView>
  </customSheetViews>
  <dataValidations count="2">
    <dataValidation allowBlank="1" showInputMessage="1" showErrorMessage="1" sqref="E1" xr:uid="{5DBA255D-CDD9-49FB-AD3C-AF70AB4EE696}"/>
    <dataValidation type="list" allowBlank="1" showInputMessage="1" showErrorMessage="1" sqref="E2:E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9"/>
  <sheetViews>
    <sheetView workbookViewId="0">
      <pane ySplit="1" topLeftCell="A2" activePane="bottomLeft" state="frozen"/>
      <selection pane="bottomLeft" activeCell="L6" sqref="L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160.63151261574239</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1.2439315972223994</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1</v>
      </c>
      <c r="D5" s="18" t="s">
        <v>39112</v>
      </c>
      <c r="E5" s="102" t="s">
        <v>39021</v>
      </c>
      <c r="F5" s="103"/>
      <c r="G5" s="104">
        <f ca="1">IFERROR(NOW()-F5,"-")</f>
        <v>45985.631350578704</v>
      </c>
      <c r="H5" s="151" t="s">
        <v>39113</v>
      </c>
      <c r="I5" s="18" t="str">
        <f>IFERROR(VLOOKUP(D5,DB!A:F,6,0),"")</f>
        <v>SCECO</v>
      </c>
      <c r="J5" s="18" t="str">
        <f>IFERROR(VLOOKUP(D5,DB!A:G,7,0),"")</f>
        <v>Vandalized</v>
      </c>
      <c r="K5" s="61"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2" t="s">
        <v>39115</v>
      </c>
      <c r="B6" s="18" t="str">
        <f>IFERROR(VLOOKUP(D6,DB!A:K,11,0),"")</f>
        <v>R2</v>
      </c>
      <c r="C6" s="18">
        <v>4</v>
      </c>
      <c r="D6" s="18" t="s">
        <v>39116</v>
      </c>
      <c r="E6" s="102" t="s">
        <v>39104</v>
      </c>
      <c r="F6" s="151">
        <v>45985.541909722226</v>
      </c>
      <c r="G6" s="104">
        <f ca="1">IFERROR(NOW()-F6,"-")</f>
        <v>8.9440856478177011E-2</v>
      </c>
      <c r="H6" s="151" t="s">
        <v>39113</v>
      </c>
      <c r="I6" s="18" t="str">
        <f>IFERROR(VLOOKUP(D6,DB!A:F,6,0),"")</f>
        <v>SCECO</v>
      </c>
      <c r="J6" s="18" t="str">
        <f>IFERROR(VLOOKUP(D6,DB!A:G,7,0),"")</f>
        <v>Vandalized+Vandalized</v>
      </c>
      <c r="K6" s="18"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52" t="s">
        <v>39117</v>
      </c>
      <c r="B7" s="18" t="str">
        <f>IFERROR(VLOOKUP(D7,DB!A:K,11,0),"")</f>
        <v>R2</v>
      </c>
      <c r="C7" s="18">
        <v>1</v>
      </c>
      <c r="D7" s="18" t="s">
        <v>39118</v>
      </c>
      <c r="E7" s="102" t="s">
        <v>39104</v>
      </c>
      <c r="F7" s="103">
        <v>45985.586238425924</v>
      </c>
      <c r="G7" s="104">
        <f ca="1">IFERROR(NOW()-F7,"-")</f>
        <v>4.5112152780347969E-2</v>
      </c>
      <c r="H7" s="151" t="s">
        <v>39119</v>
      </c>
      <c r="I7" s="18" t="str">
        <f>IFERROR(VLOOKUP(D7,DB!A:F,6,0),"")</f>
        <v>Generator-SG</v>
      </c>
      <c r="J7" s="18" t="str">
        <f>IFERROR(VLOOKUP(D7,DB!A:G,7,0),"")</f>
        <v>Vandalized</v>
      </c>
      <c r="K7" s="19" t="s">
        <v>39120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45985.631350578704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45985.631350578704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45985.631350578704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45985.631350578704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45985.631350578704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45985.631350578704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45985.631350578704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45985.631350578704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45985.631350578704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45985.631350578704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45985.631350578704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45985.631350578704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45985.631350578704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45985.631350578704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45985.631350578704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45985.631350578704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45985.631350578704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45985.631350578704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45985.631350578704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45985.631350578704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45985.631350578704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45985.631350578704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45985.631350578704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45985.631350578704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45985.631350578704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45985.631350578704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45985.631350578704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45985.631350578704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45985.631350578704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45985.631350578704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45985.631350578704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45985.631350578704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45985.631350578704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45985.631350578704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45985.631350578704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45985.631350578704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45985.631350578704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45985.631350578704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45985.631350578704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45985.631350578704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45985.631350578704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45985.631350578704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45985.631350578704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45985.631350578704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45985.631350578704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45985.631350578704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45985.631350578704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45985.631350578704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45985.631350578704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45985.631350578704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45985.631350578704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45985.631350578704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45985.631350578704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45985.631350578704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45985.631350578704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45985.631350578704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45985.631350578704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45985.631350578704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45985.631350578704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45985.631350578704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45985.631350578704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45985.631350578704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45985.631350578704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45985.631350578704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45985.631350578704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45985.631350578704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45985.631350578704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45985.631350578704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45985.631350578704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45985.631350578704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45985.631350578704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45985.631350578704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45985.631350578704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45985.631350578704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45985.631350578704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45985.631350578704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45985.631350578704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45985.631350578704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45985.631350578704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45985.631350578704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45985.631350578704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45985.631350578704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45985.631350578704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45985.631350578704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45985.631350578704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45985.631350578704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45985.631350578704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45985.631350578704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45985.631350578704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45985.631350578704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45985.631350578704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45985.631350578704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45985.631350578704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45985.631350578704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45985.631350578704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45985.631350578704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45985.631350578704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45985.631350578704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45985.631350578704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45985.631350578704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45985.631350578704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45985.631350578704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45985.631350578704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45985.631350578704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45985.631350578704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45985.631350578704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45985.631350578704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45985.631350578704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45985.631350578704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45985.631350578704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45985.631350578704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45985.631350578704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45985.631350578704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45985.631350578704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45985.631350578704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45985.631350578704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45985.631350578704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45985.631350578704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45985.631350578704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45985.631350578704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45985.631350578704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45985.631350578704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45985.631350578704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45985.631350578704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45985.631350578704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45985.631350578704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45985.631350578704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45985.631350578704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45985.631350578704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45985.631350578704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45985.631350578704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45985.631350578704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45985.631350578704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45985.631350578704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45985.631350578704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45985.631350578704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45985.631350578704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45985.631350578704</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45985.631350578704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45985.631350578704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45985.631350578704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45985.631350578704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45985.631350578704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45985.631350578704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45985.631350578704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45985.631350578704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45985.631350578704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45985.631350578704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45985.631350578704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45985.631350578704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45985.631350578704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45985.631350578704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45985.631350578704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45985.631350578704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45985.631350578704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45985.631350578704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45985.631350578704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45985.631350578704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45985.631350578704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45985.631350578704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45985.631350578704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45985.631350578704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45985.631350578704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45985.631350578704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45985.631350578704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45985.631350578704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45985.631350578704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45985.631350578704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45985.631350578704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45985.631350578704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45985.631350578704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45985.631350578704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45985.631350578704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45985.631350578704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45985.631350578704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45985.631350578704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45985.631350578704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45985.631350578704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45985.631350578704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45985.631350578704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45985.631350578704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45985.631350578704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45985.631350578704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45985.631350578704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45985.631350578704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45985.631350578704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45985.631350578704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45985.631350578704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45985.631350578704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45985.631350578704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45985.631350578704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45985.631350578704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45985.631350578704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45985.631350578704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45985.631350578704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45985.631350578704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45985.631350578704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45985.631350578704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45985.631350578704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45985.631350578704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45985.631350578704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45985.631350578704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45985.631350578704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45985.631350578704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45985.631350578704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45985.631350578704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45985.631350578704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45985.631350578704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45985.631350578704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45985.631350578704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45985.631350578704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45985.631350578704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45985.631350578704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45985.631350578704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45985.631350578704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45985.631350578704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45985.631350578704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45985.631350578704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45985.631350578704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45985.631350578704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45985.631350578704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45985.631350578704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45985.631350578704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45985.631350578704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45985.631350578704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45985.631350578704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45985.631350578704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45985.631350578704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45985.631350578704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45985.631350578704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45985.631350578704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45985.631350578704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45985.631350578704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45985.631350578704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45985.631350578704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45985.631350578704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45985.631350578704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45985.631350578704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45985.631350578704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45985.631350578704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45985.631350578704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45985.631350578704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45985.631350578704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45985.631350578704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45985.631350578704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45985.631350578704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45985.631350578704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45985.631350578704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45985.631350578704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45985.631350578704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45985.631350578704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45985.631350578704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45985.631350578704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45985.631350578704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45985.631350578704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45985.631350578704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45985.631350578704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45985.631350578704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45985.631350578704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45985.631350578704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45985.631350578704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45985.631350578704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45985.631350578704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45985.631350578704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45985.631350578704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45985.631350578704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45985.631350578704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45985.631350578704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45985.631350578704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45985.631350578704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45985.631350578704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45985.631350578704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45985.631350578704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45985.631350578704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45985.631350578704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45985.631350578704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45985.631350578704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45985.631350578704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45985.631350578704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45985.631350578704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45985.631350578704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45985.631350578704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45985.631350578704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45985.631350578704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45985.631350578704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45985.631350578704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45985.631350578704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45985.631350578704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45985.631350578704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45985.631350578704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45985.631350578704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45985.631350578704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45985.631350578704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45985.631350578704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45985.631350578704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45985.631350578704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45985.631350578704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45985.631350578704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45985.631350578704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45985.631350578704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45985.631350578704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45985.631350578704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45985.631350578704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45985.631350578704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45985.631350578704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45985.631350578704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45985.631350578704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45985.631350578704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45985.631350578704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45985.631350578704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45985.631350578704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45985.631350578704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45985.631350578704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45985.631350578704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45985.631350578704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45985.631350578704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45985.631350578704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45985.631350578704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45985.631350578704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45985.631350578704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45985.631350578704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45985.631350578704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45985.631350578704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45985.631350578704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45985.631350578704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45985.631350578704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45985.631350578704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45985.631350578704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45985.631350578704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45985.631350578704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45985.631350578704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45985.631350578704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45985.631350578704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45985.631350578704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45985.631350578704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45985.631350578704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45985.631350578704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45985.631350578704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45985.631350578704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45985.631350578704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45985.631350578704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45985.631350578704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45985.631350578704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45985.631350578704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45985.631350578704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45985.631350578704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45985.631350578704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45985.631350578704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45985.631350578704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45985.631350578704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45985.631350578704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45985.631350578704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45985.631350578704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45985.631350578704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45985.631350578704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45985.631350578704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45985.631350578704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45985.631350578704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45985.631350578704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45985.631350578704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45985.631350578704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45985.631350578704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45985.631350578704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45985.631350578704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45985.631350578704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45985.631350578704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45985.631350578704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45985.631350578704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45985.631350578704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45985.631350578704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45985.631350578704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45985.631350578704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45985.631350578704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45985.631350578704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45985.631350578704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45985.631350578704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45985.631350578704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45985.631350578704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45985.631350578704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45985.631350578704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45985.631350578704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45985.631350578704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45985.631350578704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45985.631350578704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45985.631350578704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45985.631350578704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45985.631350578704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45985.631350578704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45985.631350578704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45985.631350578704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45985.631350578704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45985.631350578704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45985.631350578704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45985.631350578704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45985.631350578704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45985.631350578704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45985.631350578704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45985.631350578704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45985.631350578704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45985.631350578704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45985.631350578704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45985.631350578704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45985.631350578704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45985.631350578704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45985.631350578704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45985.631350578704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45985.631350578704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45985.631350578704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45985.631350578704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45985.631350578704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45985.631350578704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45985.631350578704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45985.631350578704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45985.631350578704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45985.631350578704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45985.631350578704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45985.631350578704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45985.631350578704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45985.631350578704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45985.631350578704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45985.631350578704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45985.631350578704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45985.631350578704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45985.631350578704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45985.631350578704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45985.631350578704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45985.631350578704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45985.631350578704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45985.631350578704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45985.631350578704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45985.631350578704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45985.631350578704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45985.631350578704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45985.631350578704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45985.631350578704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45985.631350578704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45985.631350578704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45985.631350578704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45985.631350578704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45985.631350578704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45985.631350578704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45985.631350578704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45985.631350578704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45985.631350578704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45985.631350578704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45985.631350578704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45985.631350578704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45985.631350578704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45985.631350578704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45985.631350578704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45985.631350578704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45985.631350578704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45985.631350578704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45985.631350578704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45985.631350578704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45985.631350578704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45985.631350578704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45985.631350578704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45985.631350578704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45985.631350578704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45985.631350578704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45985.631350578704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45985.631350578704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45985.631350578704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45985.631350578704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45985.631350578704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45985.631350578704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45985.631350578704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45985.631350578704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45985.631350578704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45985.631350578704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45985.631350578704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45985.631350578704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45985.631350578704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45985.631350578704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45985.631350578704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45985.631350578704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45985.631350578704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45985.631350578704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45985.631350578704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45985.631350578704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45985.631350578704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45985.631350578704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45985.631350578704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45985.631350578704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45985.631350578704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45985.631350578704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45985.631350578704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45985.631350578704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45985.631350578704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45985.631350578704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45985.631350578704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45985.631350578704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45985.631350578704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45985.631350578704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45985.631350578704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45985.631350578704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45985.631350578704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45985.631350578704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45985.631350578704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45985.631350578704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45985.631350578704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45985.631350578704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45985.631350578704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45985.631350578704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45985.631350578704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45985.631350578704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45985.631350578704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45985.631350578704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45985.631350578704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45985.631350578704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45985.631350578704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45985.631350578704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45985.631350578704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45985.631350578704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45985.631350578704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45985.631350578704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45985.631350578704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45985.631350578704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45985.631350578704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45985.631350578704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45985.631350578704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45985.631350578704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45985.631350578704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45985.631350578704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45985.631350578704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45985.631350578704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45985.631350578704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45985.631350578704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45985.631350578704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45985.631350578704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45985.631350578704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45985.631350578704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45985.631350578704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45985.631350578704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45985.631350578704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45985.631350578704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45985.631350578704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45985.631350578704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45985.631350578704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45985.631350578704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45985.631350578704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45985.631350578704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45985.631350578704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45985.631350578704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45985.631350578704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45985.631350578704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45985.631350578704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45985.631350578704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45985.631350578704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45985.631350578704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45985.631350578704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45985.631350578704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45985.631350578704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45985.631350578704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45985.631350578704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45985.631350578704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45985.631350578704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45985.631350578704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45985.631350578704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45985.631350578704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45985.631350578704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45985.631350578704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45985.631350578704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45985.631350578704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45985.631350578704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45985.631350578704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45985.631350578704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45985.631350578704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45985.631350578704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45985.631350578704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45985.631350578704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45985.631350578704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45985.631350578704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45985.631350578704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45985.631350578704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45985.631350578704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45985.631350578704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45985.631350578704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45985.631350578704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45985.631350578704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45985.631350578704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45985.631350578704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45985.631350578704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45985.631350578704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45985.631350578704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45985.631350578704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45985.631350578704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45985.631350578704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45985.631350578704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45985.631350578704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45985.631350578704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45985.631350578704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45985.631350578704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45985.631350578704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45985.631350578704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45985.631350578704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45985.631350578704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45985.631350578704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45985.631350578704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45985.631350578704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45985.631350578704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45985.631350578704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45985.631350578704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45985.631350578704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45985.631350578704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45985.631350578704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45985.631350578704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45985.631350578704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45985.631350578704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45985.631350578704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45985.631350578704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45985.631350578704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45985.631350578704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45985.631350578704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45985.631350578704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45985.631350578704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45985.631350578704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45985.631350578704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45985.631350578704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45985.631350578704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45985.631350578704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45985.631350578704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45985.631350578704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45985.631350578704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45985.631350578704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45985.631350578704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45985.631350578704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45985.631350578704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45985.631350578704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45985.631350578704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45985.631350578704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45985.631350578704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45985.631350578704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45985.631350578704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45985.631350578704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45985.631350578704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45985.631350578704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45985.631350578704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45985.631350578704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45985.631350578704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45985.631350578704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45985.631350578704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45985.631350578704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45985.631350578704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45985.631350578704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45985.631350578704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45985.631350578704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45985.631350578704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45985.631350578704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45985.631350578704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45985.631350578704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45985.631350578704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45985.631350578704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45985.631350578704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45985.631350578704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45985.631350578704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45985.631350578704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45985.631350578704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45985.631350578704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45985.631350578704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45985.631350578704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45985.631350578704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45985.631350578704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45985.631350578704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45985.631350578704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45985.631350578704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45985.631350578704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45985.631350578704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45985.631350578704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45985.631350578704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45985.631350578704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45985.631350578704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45985.631350578704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45985.631350578704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45985.631350578704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45985.631350578704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45985.631350578704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45985.631350578704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45985.631350578704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45985.631350578704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45985.631350578704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45985.631350578704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45985.631350578704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45985.631350578704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45985.631350578704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45985.631350578704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45985.631350578704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45985.631350578704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45985.631350578704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45985.631350578704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45985.631350578704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45985.631350578704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45985.631350578704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45985.631350578704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45985.631350578704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45985.631350578704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45985.631350578704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45985.631350578704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45985.631350578704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45985.631350578704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45985.631350578704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45985.631350578704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45985.631350578704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45985.631350578704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45985.631350578704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45985.631350578704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45985.631350578704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45985.631350578704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45985.631350578704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45985.631350578704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45985.631350578704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45985.631350578704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45985.631350578704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45985.631350578704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45985.631350578704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45985.631350578704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45985.631350578704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45985.631350578704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45985.631350578704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45985.631350578704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45985.631350578704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45985.631350578704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45985.631350578704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45985.631350578704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45985.631350578704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45985.631350578704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45985.631350578704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45985.631350578704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45985.631350578704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45985.631350578704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45985.631350578704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45985.631350578704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45985.631350578704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45985.631350578704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45985.631350578704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45985.631350578704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45985.631350578704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45985.631350578704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45985.631350578704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45985.631350578704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45985.631350578704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45985.631350578704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45985.631350578704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45985.631350578704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45985.631350578704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45985.631350578704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45985.631350578704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45985.631350578704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45985.631350578704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45985.631350578704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45985.631350578704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45985.631350578704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45985.631350578704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45985.631350578704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45985.631350578704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45985.631350578704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45985.631350578704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45985.631350578704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45985.631350578704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45985.631350578704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45985.631350578704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45985.631350578704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45985.631350578704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45985.631350578704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45985.631350578704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45985.631350578704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45985.631350578704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45985.631350578704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45985.631350578704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45985.631350578704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45985.631350578704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45985.631350578704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45985.631350578704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45985.631350578704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45985.631350578704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45985.631350578704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45985.631350578704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45985.631350578704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45985.631350578704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45985.631350578704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45985.631350578704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45985.631350578704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45985.631350578704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45985.631350578704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45985.631350578704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45985.631350578704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45985.631350578704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45985.631350578704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45985.631350578704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45985.631350578704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45985.631350578704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45985.631350578704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45985.631350578704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45985.631350578704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45985.631350578704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45985.631350578704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45985.631350578704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45985.631350578704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45985.631350578704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45985.631350578704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45985.631350578704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45985.631350578704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45985.631350578704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45985.631350578704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45985.631350578704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45985.631350578704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45985.631350578704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45985.631350578704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45985.631350578704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45985.631350578704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45985.631350578704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45985.631350578704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45985.631350578704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45985.631350578704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45985.631350578704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45985.631350578704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45985.631350578704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45985.631350578704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45985.631350578704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45985.631350578704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45985.631350578704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45985.631350578704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45985.631350578704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45985.631350578704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45985.631350578704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45985.631350578704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45985.631350578704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45985.631350578704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45985.631350578704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45985.631350578704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45985.631350578704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45985.631350578704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45985.631350578704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45985.631350578704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45985.631350578704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45985.631350578704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45985.631350578704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45985.631350578704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45985.631350578704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45985.631350578704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45985.631350578704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45985.631350578704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45985.631350578704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45985.631350578704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45985.631350578704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45985.631350578704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45985.631350578704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45985.631350578704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45985.631350578704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45985.631350578704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45985.631350578704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45985.631350578704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45985.631350578704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45985.631350578704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45985.631350578704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45985.631350578704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45985.631350578704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45985.631350578704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45985.631350578704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45985.631350578704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45985.631350578704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45985.631350578704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45985.631350578704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45985.631350578704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45985.631350578704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45985.631350578704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45985.631350578704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45985.631350578704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45985.631350578704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45985.631350578704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45985.631350578704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45985.631350578704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45985.631350578704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45985.631350578704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45985.631350578704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45985.631350578704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45985.631350578704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45985.631350578704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45985.631350578704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45985.631350578704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45985.631350578704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45985.631350578704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45985.631350578704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45985.631350578704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45985.631350578704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45985.631350578704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45985.631350578704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45985.631350578704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45985.631350578704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45985.631350578704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45985.631350578704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45985.631350578704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45985.631350578704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45985.631350578704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45985.631350578704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45985.631350578704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45985.631350578704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45985.631350578704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45985.631350578704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45985.631350578704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45985.631350578704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45985.631350578704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45985.631350578704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45985.631350578704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45985.631350578704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45985.631350578704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45985.631350578704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45985.631350578704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45985.631350578704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45985.631350578704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45985.631350578704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45985.631350578704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45985.631350578704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45985.631350578704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45985.631350578704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45985.631350578704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45985.631350578704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45985.631350578704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45985.631350578704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45985.631350578704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45985.631350578704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45985.631350578704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45985.631350578704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45985.631350578704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45985.631350578704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45985.631350578704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45985.631350578704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45985.631350578704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45985.631350578704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45985.631350578704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45985.631350578704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45985.631350578704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45985.631350578704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45985.631350578704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45985.631350578704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45985.631350578704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45985.631350578704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45985.631350578704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45985.631350578704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45985.631350578704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45985.631350578704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45985.631350578704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45985.631350578704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45985.631350578704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45985.631350578704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45985.631350578704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45985.631350578704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45985.631350578704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45985.631350578704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45985.631350578704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45985.631350578704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45985.631350578704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45985.631350578704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45985.631350578704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45985.631350578704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45985.631350578704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45985.631350578704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45985.631350578704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45985.631350578704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45985.631350578704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45985.631350578704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45985.631350578704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45985.631350578704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45985.631350578704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45985.631350578704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45985.631350578704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45985.631350578704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45985.631350578704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45985.631350578704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45985.631350578704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45985.631350578704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45985.631350578704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45985.631350578704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45985.631350578704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45985.631350578704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45985.631350578704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45985.631350578704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45985.631350578704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45985.631350578704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45985.631350578704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45985.631350578704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45985.631350578704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45985.631350578704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45985.631350578704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45985.631350578704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45985.631350578704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45985.631350578704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45985.631350578704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45985.631350578704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45985.631350578704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45985.631350578704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45985.631350578704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45985.631350578704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45985.631350578704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45985.631350578704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45985.631350578704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45985.631350578704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45985.631350578704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45985.631350578704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45985.631350578704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45985.631350578704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45985.631350578704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45985.631350578704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45985.631350578704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45985.631350578704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45985.631350578704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45985.631350578704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45985.631350578704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45985.631350578704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45985.631350578704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45985.631350578704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45985.631350578704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45985.631350578704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45985.631350578704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45985.631350578704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45985.631350578704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45985.631350578704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45985.631350578704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45985.631350578704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45985.631350578704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45985.631350578704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45985.631350578704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45985.631350578704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45985.631350578704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45985.631350578704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45985.631350578704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45985.631350578704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45985.631350578704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45985.631350578704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45985.631350578704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45985.631350578704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45985.631350578704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45985.631350578704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45985.631350578704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45985.631350578704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45985.631350578704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45985.631350578704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45985.631350578704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45985.631350578704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45985.631350578704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45985.631350578704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45985.631350578704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45985.631350578704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45985.631350578704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45985.631350578704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45985.631350578704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45985.631350578704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45985.631350578704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45985.631350578704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45985.631350578704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45985.631350578704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45985.631350578704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45985.631350578704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45985.631350578704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45985.631350578704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45985.631350578704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45985.631350578704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45985.631350578704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45985.631350578704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45985.631350578704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45985.631350578704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45985.631350578704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45985.631350578704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45985.631350578704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45985.631350578704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45985.631350578704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45985.631350578704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45985.631350578704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45985.631350578704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45985.631350578704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45985.631350578704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45985.631350578704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45985.631350578704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45985.631350578704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45985.631350578704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45985.631350578704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45985.631350578704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45985.631350578704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45985.631350578704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45985.631350578704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45985.631350578704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45985.631350578704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45985.631350578704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45985.631350578704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45985.631350578704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45985.631350578704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45985.631350578704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45985.631350578704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45985.631350578704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45985.631350578704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45985.631350578704</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39121</v>
      </c>
      <c r="B2" s="91" t="str">
        <f>IFERROR(VLOOKUP(D2,DB!A:K,11,0),"")</f>
        <v>R4</v>
      </c>
      <c r="C2" s="93">
        <v>1</v>
      </c>
      <c r="D2" s="91" t="s">
        <v>35092</v>
      </c>
      <c r="E2" s="94" t="s">
        <v>39021</v>
      </c>
      <c r="F2" s="95">
        <v>45703.480717592596</v>
      </c>
      <c r="G2" s="96">
        <f ca="1">IFERROR(NOW()-F2,"")</f>
        <v>282.15063298610767</v>
      </c>
      <c r="H2" s="95">
        <v>45703.474768518521</v>
      </c>
      <c r="I2" s="95" t="str">
        <f>IFERROR(VLOOKUP(D2,DB!A:F,6,0),"")</f>
        <v>SCECO</v>
      </c>
      <c r="J2" s="95" t="str">
        <f>IFERROR(VLOOKUP(D2,DB!A:G,7,0),"")</f>
        <v>Dead</v>
      </c>
      <c r="K2" s="97" t="s">
        <v>39122</v>
      </c>
      <c r="L2" s="91" t="str">
        <f>IFERROR(VLOOKUP(D2,DB!A:I,9,0),"")</f>
        <v>Latis</v>
      </c>
    </row>
    <row r="3" spans="1:16" ht="42.75" customHeight="1">
      <c r="A3" s="113" t="s">
        <v>39123</v>
      </c>
      <c r="B3" s="113" t="str">
        <f>IFERROR(VLOOKUP(D3,DB!A:K,11,0),"")</f>
        <v>R4</v>
      </c>
      <c r="C3" s="93">
        <v>1</v>
      </c>
      <c r="D3" s="91" t="s">
        <v>38804</v>
      </c>
      <c r="E3" s="94" t="s">
        <v>39021</v>
      </c>
      <c r="F3" s="95">
        <v>45984.493113425924</v>
      </c>
      <c r="G3" s="96">
        <f ca="1">IFERROR(NOW()-F3,"")</f>
        <v>1.1382371527797659</v>
      </c>
      <c r="H3" s="95">
        <v>45983.94866898148</v>
      </c>
      <c r="I3" s="113" t="str">
        <f>IFERROR(VLOOKUP(D3,DB!A:F,6,0),"")</f>
        <v>Sceco</v>
      </c>
      <c r="J3" s="113" t="str">
        <f>IFERROR(VLOOKUP(D3,DB!A:G,7,0),"")</f>
        <v>In progress</v>
      </c>
      <c r="K3" s="97" t="s">
        <v>39124</v>
      </c>
      <c r="L3" s="91" t="str">
        <f>IFERROR(VLOOKUP(D3,DB!A:I,9,0),"")</f>
        <v>Latis</v>
      </c>
    </row>
    <row r="4" spans="1:16" ht="15" customHeight="1">
      <c r="A4" s="113" t="s">
        <v>39125</v>
      </c>
      <c r="B4" s="113" t="str">
        <f>IFERROR(VLOOKUP(D4,DB!A:K,11,0),"")</f>
        <v>R4</v>
      </c>
      <c r="C4" s="93">
        <v>1</v>
      </c>
      <c r="D4" s="91" t="s">
        <v>36861</v>
      </c>
      <c r="E4" s="94" t="s">
        <v>39021</v>
      </c>
      <c r="F4" s="95"/>
      <c r="G4" s="96">
        <f t="shared" ref="G4:G17" ca="1" si="0">IFERROR(NOW()-F4,"")</f>
        <v>45985.631350578704</v>
      </c>
      <c r="H4" s="95">
        <v>45985.458634259259</v>
      </c>
      <c r="I4" s="113" t="str">
        <f>IFERROR(VLOOKUP(D4,DB!A:F,6,0),"")</f>
        <v>SCECO</v>
      </c>
      <c r="J4" s="113" t="str">
        <f>IFERROR(VLOOKUP(D4,DB!A:G,7,0),"")</f>
        <v>Dead</v>
      </c>
      <c r="K4" s="97" t="s">
        <v>39126</v>
      </c>
      <c r="L4" s="91" t="str">
        <f>IFERROR(VLOOKUP(D4,DB!A:I,9,0),"")</f>
        <v>Latis</v>
      </c>
    </row>
    <row r="5" spans="1:16" ht="15" customHeight="1">
      <c r="A5" s="113" t="s">
        <v>39125</v>
      </c>
      <c r="B5" s="113" t="str">
        <f>IFERROR(VLOOKUP(D5,DB!A:K,11,0),"")</f>
        <v>R4</v>
      </c>
      <c r="C5" s="93">
        <v>1</v>
      </c>
      <c r="D5" s="91" t="s">
        <v>35588</v>
      </c>
      <c r="E5" s="94" t="s">
        <v>39021</v>
      </c>
      <c r="F5" s="95"/>
      <c r="G5" s="96">
        <f t="shared" ca="1" si="0"/>
        <v>45985.631350578704</v>
      </c>
      <c r="H5" s="95">
        <v>45985.548043981478</v>
      </c>
      <c r="I5" s="113" t="str">
        <f>IFERROR(VLOOKUP(D5,DB!A:F,6,0),"")</f>
        <v>SCECO</v>
      </c>
      <c r="J5" s="113" t="str">
        <f>IFERROR(VLOOKUP(D5,DB!A:G,7,0),"")</f>
        <v>Dead</v>
      </c>
      <c r="K5" s="97" t="s">
        <v>39127</v>
      </c>
      <c r="L5" s="91" t="str">
        <f>IFERROR(VLOOKUP(D5,DB!A:I,9,0),"")</f>
        <v>Latis</v>
      </c>
    </row>
    <row r="6" spans="1:16" ht="15" customHeight="1">
      <c r="A6" s="113" t="s">
        <v>39128</v>
      </c>
      <c r="B6" s="113" t="str">
        <f>IFERROR(VLOOKUP(D6,DB!A:K,11,0),"")</f>
        <v>R4</v>
      </c>
      <c r="C6" s="93">
        <v>3</v>
      </c>
      <c r="D6" s="91" t="s">
        <v>30508</v>
      </c>
      <c r="E6" s="94" t="s">
        <v>39021</v>
      </c>
      <c r="F6" s="95">
        <v>45985.56758101852</v>
      </c>
      <c r="G6" s="96">
        <f t="shared" ca="1" si="0"/>
        <v>6.3769560183573049E-2</v>
      </c>
      <c r="H6" s="95">
        <v>45985.561782407407</v>
      </c>
      <c r="I6" s="113" t="str">
        <f>IFERROR(VLOOKUP(D6,DB!A:F,6,0),"")</f>
        <v>SCECO</v>
      </c>
      <c r="J6" s="113" t="str">
        <f>IFERROR(VLOOKUP(D6,DB!A:G,7,0),"")</f>
        <v>Dead+In progress</v>
      </c>
      <c r="K6" s="97" t="s">
        <v>39126</v>
      </c>
      <c r="L6" s="91" t="str">
        <f>IFERROR(VLOOKUP(D6,DB!A:I,9,0),"")</f>
        <v>Latis</v>
      </c>
    </row>
    <row r="7" spans="1:16" ht="15" customHeight="1">
      <c r="A7" s="113" t="s">
        <v>39129</v>
      </c>
      <c r="B7" s="113" t="str">
        <f>IFERROR(VLOOKUP(D7,DB!A:K,11,0),"")</f>
        <v>R4</v>
      </c>
      <c r="C7" s="93">
        <v>1</v>
      </c>
      <c r="D7" s="91" t="s">
        <v>36770</v>
      </c>
      <c r="E7" s="94" t="s">
        <v>39021</v>
      </c>
      <c r="F7" s="95">
        <v>45985.593912037039</v>
      </c>
      <c r="G7" s="96">
        <f t="shared" ca="1" si="0"/>
        <v>3.743854166532401E-2</v>
      </c>
      <c r="H7" s="95">
        <v>45985.58834490741</v>
      </c>
      <c r="I7" s="113" t="str">
        <f>IFERROR(VLOOKUP(D7,DB!A:F,6,0),"")</f>
        <v>SCECO</v>
      </c>
      <c r="J7" s="113" t="str">
        <f>IFERROR(VLOOKUP(D7,DB!A:G,7,0),"")</f>
        <v>In progress</v>
      </c>
      <c r="K7" s="97" t="s">
        <v>39126</v>
      </c>
      <c r="L7" s="91" t="str">
        <f>IFERROR(VLOOKUP(D7,DB!A:I,9,0),"")</f>
        <v>Latis</v>
      </c>
    </row>
    <row r="8" spans="1:16" ht="15" customHeight="1">
      <c r="A8" s="113" t="s">
        <v>39130</v>
      </c>
      <c r="B8" s="113" t="str">
        <f>IFERROR(VLOOKUP(D8,DB!A:K,11,0),"")</f>
        <v>R4</v>
      </c>
      <c r="C8" s="93">
        <v>2</v>
      </c>
      <c r="D8" s="91" t="s">
        <v>36279</v>
      </c>
      <c r="E8" s="94" t="s">
        <v>39021</v>
      </c>
      <c r="F8" s="95">
        <v>45985.583611111113</v>
      </c>
      <c r="G8" s="96">
        <f t="shared" ca="1" si="0"/>
        <v>4.7739467590872664E-2</v>
      </c>
      <c r="H8" s="95">
        <v>45985.557928240742</v>
      </c>
      <c r="I8" s="113" t="str">
        <f>IFERROR(VLOOKUP(D8,DB!A:F,6,0),"")</f>
        <v>Generator-SG</v>
      </c>
      <c r="J8" s="113" t="str">
        <f>IFERROR(VLOOKUP(D8,DB!A:G,7,0),"")</f>
        <v>Weak</v>
      </c>
      <c r="K8" s="97" t="s">
        <v>39131</v>
      </c>
      <c r="L8" s="91" t="str">
        <f>IFERROR(VLOOKUP(D8,DB!A:I,9,0),"")</f>
        <v>Latis</v>
      </c>
    </row>
    <row r="9" spans="1:16" ht="15" customHeight="1">
      <c r="A9" s="113"/>
      <c r="B9" s="113" t="str">
        <f>IFERROR(VLOOKUP(D9,DB!A:K,11,0),"")</f>
        <v/>
      </c>
      <c r="C9" s="93"/>
      <c r="D9" s="91"/>
      <c r="E9" s="94"/>
      <c r="F9" s="95"/>
      <c r="G9" s="96">
        <f t="shared" ca="1" si="0"/>
        <v>45985.631350578704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45985.631350578704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45985.631350578704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45985.631350578704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45985.631350578704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45985.631350578704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45985.631350578704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45985.631350578704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45985.631350578704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ref="G18:G81" ca="1" si="1">IFERROR(NOW()-F18,"")</f>
        <v>45985.631350578704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45985.631350578704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45985.631350578704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45985.631350578704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45985.631350578704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45985.631350578704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45985.631350578704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45985.631350578704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45985.631350578704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45985.631350578704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45985.631350578704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45985.631350578704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45985.631350578704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45985.631350578704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45985.631350578704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45985.631350578704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45985.631350578704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45985.631350578704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45985.631350578704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45985.631350578704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45985.631350578704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45985.631350578704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45985.631350578704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45985.631350578704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45985.631350578704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45985.631350578704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45985.631350578704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45985.631350578704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45985.631350578704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45985.631350578704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45985.631350578704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45985.631350578704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45985.631350578704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45985.631350578704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45985.631350578704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45985.631350578704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45985.631350578704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45985.631350578704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45985.631350578704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45985.631350578704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45985.631350578704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45985.631350578704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45985.631350578704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45985.631350578704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45985.631350578704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45985.631350578704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45985.631350578704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45985.631350578704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45985.631350578704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45985.631350578704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45985.631350578704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45985.631350578704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45985.631350578704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45985.631350578704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45985.631350578704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45985.631350578704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45985.631350578704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45985.631350578704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45985.631350578704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45985.631350578704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45985.631350578704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45985.631350578704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45985.631350578704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45985.631350578704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ref="G82:G145" ca="1" si="2">IFERROR(NOW()-F82,"")</f>
        <v>45985.631350578704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45985.631350578704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45985.631350578704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45985.631350578704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45985.631350578704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45985.631350578704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45985.631350578704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45985.631350578704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45985.631350578704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45985.631350578704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45985.631350578704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45985.631350578704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45985.631350578704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45985.631350578704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45985.631350578704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45985.631350578704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45985.631350578704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45985.631350578704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45985.631350578704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45985.631350578704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45985.631350578704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45985.631350578704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45985.631350578704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45985.631350578704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45985.631350578704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45985.631350578704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45985.631350578704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45985.631350578704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45985.631350578704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45985.631350578704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45985.631350578704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45985.631350578704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45985.631350578704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45985.631350578704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45985.631350578704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45985.631350578704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45985.631350578704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45985.631350578704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45985.631350578704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45985.631350578704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45985.631350578704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45985.631350578704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45985.631350578704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45985.631350578704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45985.631350578704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45985.631350578704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45985.631350578704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45985.631350578704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45985.631350578704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45985.631350578704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45985.631350578704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45985.631350578704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45985.631350578704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45985.631350578704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45985.631350578704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45985.631350578704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45985.631350578704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45985.631350578704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45985.631350578704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45985.631350578704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45985.631350578704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45985.631350578704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45985.631350578704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45985.631350578704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ref="G146:G209" ca="1" si="3">IFERROR(NOW()-F146,"")</f>
        <v>45985.631350578704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45985.631350578704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45985.631350578704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45985.631350578704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45985.631350578704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45985.631350578704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45985.631350578704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45985.631350578704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45985.631350578704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45985.631350578704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45985.631350578704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45985.631350578704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45985.631350578704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45985.631350578704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45985.631350578704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45985.631350578704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45985.631350578704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45985.631350578704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45985.631350578704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45985.631350578704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45985.631350578704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45985.631350578704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45985.631350578704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45985.631350578704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45985.631350578704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45985.631350578704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45985.631350578704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45985.631350578704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45985.631350578704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45985.631350578704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45985.631350578704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45985.631350578704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45985.631350578704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45985.631350578704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45985.631350578704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45985.631350578704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45985.631350578704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45985.631350578704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45985.631350578704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45985.631350578704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45985.631350578704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45985.631350578704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45985.631350578704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45985.631350578704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45985.631350578704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45985.631350578704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45985.631350578704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45985.631350578704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45985.631350578704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45985.631350578704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45985.631350578704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45985.631350578704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45985.631350578704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45985.631350578704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45985.631350578704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45985.631350578704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45985.631350578704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45985.631350578704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45985.631350578704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45985.631350578704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45985.631350578704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45985.631350578704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45985.631350578704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45985.631350578704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ref="G210:G273" ca="1" si="4">IFERROR(NOW()-F210,"")</f>
        <v>45985.631350578704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45985.631350578704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45985.631350578704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45985.631350578704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45985.631350578704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45985.631350578704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45985.631350578704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45985.631350578704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45985.631350578704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45985.631350578704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45985.631350578704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45985.631350578704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45985.631350578704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45985.631350578704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45985.631350578704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45985.631350578704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45985.631350578704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45985.631350578704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45985.631350578704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45985.631350578704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45985.631350578704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45985.631350578704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45985.631350578704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45985.631350578704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45985.631350578704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45985.631350578704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45985.631350578704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45985.631350578704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45985.631350578704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45985.631350578704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45985.631350578704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45985.631350578704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45985.631350578704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45985.631350578704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45985.631350578704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45985.631350578704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45985.631350578704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45985.631350578704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45985.631350578704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45985.631350578704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45985.631350578704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45985.631350578704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45985.631350578704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45985.631350578704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45985.631350578704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45985.631350578704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45985.631350578704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45985.631350578704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45985.631350578704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45985.631350578704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45985.631350578704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45985.631350578704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45985.631350578704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45985.631350578704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45985.631350578704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45985.631350578704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45985.631350578704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45985.631350578704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45985.631350578704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45985.631350578704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45985.631350578704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45985.631350578704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45985.631350578704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45985.631350578704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ref="G274:G337" ca="1" si="5">IFERROR(NOW()-F274,"")</f>
        <v>45985.631350578704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45985.631350578704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45985.631350578704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45985.631350578704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45985.631350578704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45985.631350578704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45985.631350578704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45985.631350578704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45985.631350578704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45985.631350578704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45985.631350578704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45985.631350578704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45985.631350578704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45985.631350578704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45985.631350578704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45985.631350578704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45985.631350578704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45985.631350578704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45985.631350578704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45985.631350578704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45985.631350578704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45985.631350578704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45985.631350578704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45985.631350578704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45985.631350578704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45985.631350578704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45985.631350578704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45985.631350578704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45985.631350578704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45985.631350578704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45985.631350578704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45985.631350578704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45985.631350578704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45985.631350578704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45985.631350578704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45985.631350578704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45985.631350578704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45985.631350578704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45985.631350578704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45985.631350578704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45985.631350578704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45985.631350578704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45985.631350578704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45985.631350578704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45985.631350578704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45985.631350578704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45985.631350578704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45985.631350578704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45985.631350578704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45985.631350578704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45985.631350578704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45985.631350578704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45985.631350578704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45985.631350578704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45985.631350578704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45985.631350578704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45985.631350578704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45985.631350578704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45985.631350578704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45985.631350578704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45985.631350578704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45985.631350578704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45985.631350578704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45985.631350578704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ref="G338:G383" ca="1" si="6">IFERROR(NOW()-F338,"")</f>
        <v>45985.631350578704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45985.631350578704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45985.631350578704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45985.631350578704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45985.631350578704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45985.631350578704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45985.631350578704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45985.631350578704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45985.631350578704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45985.631350578704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45985.631350578704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45985.631350578704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45985.631350578704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45985.631350578704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45985.631350578704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45985.631350578704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45985.631350578704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45985.631350578704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45985.631350578704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45985.631350578704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45985.631350578704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45985.631350578704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45985.631350578704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45985.631350578704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45985.631350578704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45985.631350578704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45985.631350578704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45985.631350578704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45985.631350578704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45985.631350578704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45985.631350578704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45985.631350578704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45985.631350578704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45985.631350578704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45985.631350578704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45985.631350578704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45985.631350578704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45985.631350578704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45985.631350578704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45985.631350578704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45985.631350578704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45985.631350578704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45985.631350578704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45985.631350578704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45985.631350578704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45985.631350578704</v>
      </c>
      <c r="H383" s="95"/>
      <c r="I383" s="113" t="str">
        <f>IFERROR(VLOOKUP(D383,DB!A:F,6,0),"")</f>
        <v/>
      </c>
      <c r="J383" s="113" t="str">
        <f>IFERROR(VLOOKUP(D383,DB!A:G,7,0),"")</f>
        <v/>
      </c>
      <c r="K383" s="97"/>
      <c r="L383" s="91" t="str">
        <f>IFERROR(VLOOKUP(D383,DB!A:I,9,0),"")</f>
        <v/>
      </c>
    </row>
  </sheetData>
  <dataValidations count="2">
    <dataValidation allowBlank="1" showInputMessage="1" showErrorMessage="1" sqref="E1" xr:uid="{A4F81451-56CC-4543-9497-104C4E44EE4B}"/>
    <dataValidation type="list" allowBlank="1" showInputMessage="1" showErrorMessage="1" sqref="E2:E38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39132</v>
      </c>
      <c r="B2" s="37" t="str">
        <f>IFERROR(VLOOKUP(D2,DB!A:K,11,0),"")</f>
        <v>R5</v>
      </c>
      <c r="C2" s="37">
        <v>3</v>
      </c>
      <c r="D2" s="106" t="s">
        <v>36011</v>
      </c>
      <c r="E2" s="37" t="s">
        <v>39021</v>
      </c>
      <c r="F2" s="38">
        <v>45891.832060185188</v>
      </c>
      <c r="G2" s="108">
        <f ca="1">IFERROR(NOW()-F2,"")</f>
        <v>93.799290393515548</v>
      </c>
      <c r="H2" s="38">
        <v>45891.790393518517</v>
      </c>
      <c r="I2" s="37" t="str">
        <f>IFERROR(VLOOKUP(D2,DB!A:F,6,0),"")</f>
        <v>Generator-SG</v>
      </c>
      <c r="J2" s="37" t="str">
        <f>IFERROR(VLOOKUP(D2,DB!A:G,7,0),"")</f>
        <v>Vandalized</v>
      </c>
      <c r="K2" s="37" t="s">
        <v>39133</v>
      </c>
      <c r="L2" s="37" t="str">
        <f>IFERROR(VLOOKUP(D2,DB!A:I,9,0),"")</f>
        <v>Latis</v>
      </c>
      <c r="M2" s="105"/>
    </row>
    <row r="3" spans="1:13" ht="30">
      <c r="A3" s="37" t="s">
        <v>39134</v>
      </c>
      <c r="B3" s="37" t="str">
        <f>IFERROR(VLOOKUP(D3,DB!A:K,11,0),"")</f>
        <v>R5</v>
      </c>
      <c r="C3" s="37">
        <v>1</v>
      </c>
      <c r="D3" s="37" t="s">
        <v>33268</v>
      </c>
      <c r="E3" s="37" t="s">
        <v>39104</v>
      </c>
      <c r="F3" s="38">
        <v>45926.188877314817</v>
      </c>
      <c r="G3" s="108">
        <f t="shared" ref="G3" ca="1" si="0">IFERROR(NOW()-F3,"")</f>
        <v>59.442473263887223</v>
      </c>
      <c r="H3" s="38">
        <v>45926.158159722225</v>
      </c>
      <c r="I3" s="37" t="str">
        <f>IFERROR(VLOOKUP(D3,DB!A:F,6,0),"")</f>
        <v>SCECO</v>
      </c>
      <c r="J3" s="37" t="str">
        <f>IFERROR(VLOOKUP(D3,DB!A:G,7,0),"")</f>
        <v>Good</v>
      </c>
      <c r="K3" s="37" t="s">
        <v>39135</v>
      </c>
      <c r="L3" s="37" t="str">
        <f>IFERROR(VLOOKUP(D3,DB!A:I,9,0),"")</f>
        <v>Latis</v>
      </c>
      <c r="M3" s="105"/>
    </row>
    <row r="4" spans="1:13" ht="48" customHeight="1">
      <c r="A4" s="109" t="s">
        <v>39136</v>
      </c>
      <c r="B4" s="109" t="str">
        <f>IFERROR(VLOOKUP(D4,DB!A:K,11,0),"")</f>
        <v>R5</v>
      </c>
      <c r="C4" s="109">
        <v>1</v>
      </c>
      <c r="D4" s="109" t="s">
        <v>34758</v>
      </c>
      <c r="E4" s="109" t="s">
        <v>39104</v>
      </c>
      <c r="F4" s="110">
        <v>45948.661111111112</v>
      </c>
      <c r="G4" s="111">
        <f t="shared" ref="G4" ca="1" si="1">IFERROR(NOW()-F4,"")</f>
        <v>36.970239467591455</v>
      </c>
      <c r="H4" s="110">
        <v>45948.661111111112</v>
      </c>
      <c r="I4" s="109" t="str">
        <f>IFERROR(VLOOKUP(D4,DB!A:F,6,0),"")</f>
        <v>SCECO</v>
      </c>
      <c r="J4" s="109" t="str">
        <f>IFERROR(VLOOKUP(D4,DB!A:G,7,0),"")</f>
        <v>Dead</v>
      </c>
      <c r="K4" s="109" t="s">
        <v>39137</v>
      </c>
      <c r="L4" s="109" t="str">
        <f>IFERROR(VLOOKUP(D4,DB!A:I,9,0),"")</f>
        <v>Latis</v>
      </c>
    </row>
    <row r="5" spans="1:13" ht="30.75">
      <c r="A5" s="109" t="s">
        <v>39138</v>
      </c>
      <c r="B5" s="109" t="str">
        <f>IFERROR(VLOOKUP(D5,DB!A:K,11,0),"")</f>
        <v>R5</v>
      </c>
      <c r="C5" s="109">
        <v>1</v>
      </c>
      <c r="D5" s="109" t="s">
        <v>36518</v>
      </c>
      <c r="E5" s="109" t="s">
        <v>39021</v>
      </c>
      <c r="F5" s="122">
        <v>45981.373298611114</v>
      </c>
      <c r="G5" s="111">
        <f ca="1">IFERROR(NOW()-F5,"")</f>
        <v>4.2580519675902906</v>
      </c>
      <c r="H5" s="122">
        <v>45981.360798611109</v>
      </c>
      <c r="I5" s="109" t="str">
        <f>IFERROR(VLOOKUP(D5,DB!A:F,6,0),"")</f>
        <v>SCECO</v>
      </c>
      <c r="J5" s="109" t="str">
        <f>IFERROR(VLOOKUP(D5,DB!A:G,7,0),"")</f>
        <v>Dead</v>
      </c>
      <c r="K5" s="109" t="s">
        <v>39139</v>
      </c>
      <c r="L5" s="109" t="str">
        <f>IFERROR(VLOOKUP(D5,DB!A:I,9,0),"")</f>
        <v>Latis</v>
      </c>
    </row>
    <row r="6" spans="1:13">
      <c r="A6" s="109" t="s">
        <v>39140</v>
      </c>
      <c r="B6" s="109" t="str">
        <f>IFERROR(VLOOKUP(D6,DB!A:K,11,0),"")</f>
        <v>R5</v>
      </c>
      <c r="C6" s="109">
        <v>1</v>
      </c>
      <c r="D6" s="109" t="s">
        <v>38422</v>
      </c>
      <c r="E6" s="109" t="s">
        <v>39104</v>
      </c>
      <c r="F6" s="109"/>
      <c r="G6" s="111">
        <f ca="1">IFERROR(NOW()-F6,"")</f>
        <v>45985.631350578704</v>
      </c>
      <c r="H6" s="122">
        <v>45985.566388888888</v>
      </c>
      <c r="I6" s="109" t="str">
        <f>IFERROR(VLOOKUP(D6,DB!A:F,6,0),"")</f>
        <v>SCECO</v>
      </c>
      <c r="J6" s="109" t="str">
        <f>IFERROR(VLOOKUP(D6,DB!A:G,7,0),"")</f>
        <v>Good</v>
      </c>
      <c r="K6" s="109" t="s">
        <v>39141</v>
      </c>
      <c r="L6" s="109" t="str">
        <f>IFERROR(VLOOKUP(D6,DB!A:I,9,0),"")</f>
        <v>Latis</v>
      </c>
    </row>
    <row r="7" spans="1:13" ht="30.75">
      <c r="A7" s="109" t="s">
        <v>39142</v>
      </c>
      <c r="B7" s="109" t="str">
        <f>IFERROR(VLOOKUP(D7,DB!A:K,11,0),"")</f>
        <v>R5</v>
      </c>
      <c r="C7" s="109">
        <v>1</v>
      </c>
      <c r="D7" s="109" t="s">
        <v>38444</v>
      </c>
      <c r="E7" s="109" t="s">
        <v>39021</v>
      </c>
      <c r="F7" s="122">
        <v>45985.576956018522</v>
      </c>
      <c r="G7" s="111">
        <f ca="1">IFERROR(NOW()-F7,"")</f>
        <v>5.4394560182117857E-2</v>
      </c>
      <c r="H7" s="122">
        <v>45985.571192129632</v>
      </c>
      <c r="I7" s="109" t="str">
        <f>IFERROR(VLOOKUP(D7,DB!A:F,6,0),"")</f>
        <v>SCECO</v>
      </c>
      <c r="J7" s="109" t="str">
        <f>IFERROR(VLOOKUP(D7,DB!A:G,7,0),"")</f>
        <v>Good</v>
      </c>
      <c r="K7" s="109" t="s">
        <v>39143</v>
      </c>
      <c r="L7" s="109" t="str">
        <f>IFERROR(VLOOKUP(D7,DB!A:I,9,0),"")</f>
        <v>Latis</v>
      </c>
    </row>
    <row r="8" spans="1:13">
      <c r="A8" s="109" t="s">
        <v>39144</v>
      </c>
      <c r="B8" s="109" t="str">
        <f>IFERROR(VLOOKUP(D8,DB!A:K,11,0),"")</f>
        <v>R5</v>
      </c>
      <c r="C8" s="109">
        <v>1</v>
      </c>
      <c r="D8" s="109" t="s">
        <v>33901</v>
      </c>
      <c r="E8" s="109" t="s">
        <v>39021</v>
      </c>
      <c r="F8" s="122">
        <v>45985.621400462966</v>
      </c>
      <c r="G8" s="111">
        <f ca="1">IFERROR(NOW()-F8,"")</f>
        <v>9.9501157383201644E-3</v>
      </c>
      <c r="H8" s="122">
        <v>45985.615590277775</v>
      </c>
      <c r="I8" s="109" t="str">
        <f>IFERROR(VLOOKUP(D8,DB!A:F,6,0),"")</f>
        <v>Generator-SG</v>
      </c>
      <c r="J8" s="109" t="str">
        <f>IFERROR(VLOOKUP(D8,DB!A:G,7,0),"")</f>
        <v>Vandalized</v>
      </c>
      <c r="K8" s="109" t="s">
        <v>39145</v>
      </c>
      <c r="L8" s="109" t="str">
        <f>IFERROR(VLOOKUP(D8,DB!A:I,9,0),"")</f>
        <v>Latis</v>
      </c>
    </row>
    <row r="9" spans="1:13">
      <c r="A9" s="109"/>
      <c r="B9" s="109" t="str">
        <f>IFERROR(VLOOKUP(D9,DB!A:K,11,0),"")</f>
        <v/>
      </c>
      <c r="C9" s="109"/>
      <c r="D9" s="109"/>
      <c r="E9" s="109"/>
      <c r="F9" s="109"/>
      <c r="G9" s="111">
        <f ca="1">IFERROR(NOW()-F9,"")</f>
        <v>45985.631350578704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45985.631350578704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45985.631350578704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45985.631350578704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45985.631350578704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45985.631350578704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45985.631350578704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45985.631350578704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45985.631350578704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45985.631350578704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45985.631350578704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45985.631350578704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45985.631350578704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45985.631350578704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45985.631350578704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45985.631350578704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45985.631350578704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45985.631350578704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45985.631350578704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45985.631350578704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45985.631350578704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45985.631350578704</v>
      </c>
      <c r="H30" s="109"/>
      <c r="I30" s="109" t="str">
        <f>IFERROR(VLOOKUP(D30,DB!A:F,6,0),"")</f>
        <v/>
      </c>
      <c r="J30" s="109" t="str">
        <f>IFERROR(VLOOKUP(D30,DB!A:G,7,0),"")</f>
        <v/>
      </c>
      <c r="K30" s="109"/>
      <c r="L30" s="109" t="str">
        <f>IFERROR(VLOOKUP(D30,DB!A:I,9,0),"")</f>
        <v/>
      </c>
    </row>
    <row r="31" spans="1:12">
      <c r="A31" s="125"/>
      <c r="B31" s="125" t="str">
        <f>IFERROR(VLOOKUP(D31,DB!A:K,11,0),"")</f>
        <v/>
      </c>
      <c r="C31" s="125"/>
      <c r="D31" s="125"/>
      <c r="E31" s="125"/>
      <c r="F31" s="126"/>
      <c r="G31" s="111">
        <f ca="1">IFERROR(NOW()-F31,"")</f>
        <v>45985.631350578704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45985.631350578704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45985.631350578704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45985.631350578704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45985.631350578704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45985.631350578704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45985.631350578704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45985.631350578704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45985.631350578704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45985.631350578704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45985.631350578704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45985.631350578704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45985.631350578704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45985.631350578704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45985.631350578704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45985.631350578704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45985.631350578704</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45985.631350578704</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45985.631350578704</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45985.631350578704</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45985.631350578704</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45985.631350578704</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45985.631350578704</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45985.631350578704</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45985.631350578704</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45985.631350578704</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45985.631350578704</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45985.631350578704</v>
      </c>
      <c r="H58" s="126"/>
      <c r="I58" s="125" t="str">
        <f>IFERROR(VLOOKUP(D58,DB!A:F,6,0),"")</f>
        <v/>
      </c>
      <c r="J58" s="125" t="str">
        <f>IFERROR(VLOOKUP(D58,DB!A:G,7,0),"")</f>
        <v/>
      </c>
      <c r="K58" s="125"/>
      <c r="L58" s="125" t="str">
        <f>IFERROR(VLOOKUP(D58,DB!A:I,9,0),"")</f>
        <v/>
      </c>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sheetData>
  <dataValidations count="2">
    <dataValidation allowBlank="1" showInputMessage="1" showErrorMessage="1" sqref="E1" xr:uid="{920C6338-E771-4DAE-8C89-92A9093EA4DE}"/>
    <dataValidation type="list" allowBlank="1" showInputMessage="1" showErrorMessage="1" sqref="E2:E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c r="B2" s="145" t="str">
        <f>IFERROR(VLOOKUP(D2,DB!A:K,11,0),"")</f>
        <v/>
      </c>
      <c r="C2" s="146"/>
      <c r="D2" s="145"/>
      <c r="E2" s="109"/>
      <c r="F2" s="154"/>
      <c r="G2" s="75">
        <f ca="1">IFERROR(NOW()-F2,"-")</f>
        <v>45985.631350578704</v>
      </c>
      <c r="H2" s="155"/>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45985.631350578704</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45985.631350578704</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45985.631350578704</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45985.631350578704</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45985.631350578704</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45985.631350578704</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45985.631350578704</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45985.631350578704</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45985.631350578704</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45985.631350578704</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45985.631350578704</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45985.631350578704</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45985.631350578704</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45985.631350578704</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45985.631350578704</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45985.631350578704</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45985.631350578704</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45985.631350578704</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45985.631350578704</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45985.631350578704</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45985.631350578704</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45985.631350578704</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45985.631350578704</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45985.631350578704</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45985.631350578704</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45985.631350578704</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45985.631350578704</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45985.631350578704</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45985.631350578704</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45985.631350578704</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45985.631350578704</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45985.631350578704</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45985.631350578704</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45985.631350578704</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45985.631350578704</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45985.631350578704</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45985.631350578704</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45985.631350578704</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45985.631350578704</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45985.631350578704</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45985.631350578704</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45985.631350578704</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2025-11-24T12:09:48Z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