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4" documentId="120_S{2AC9BD13-BADA-5192-A53E-5A8FF88502F6}" xr6:coauthVersionLast="47" xr6:coauthVersionMax="47" xr10:uidLastSave="{76104402-034A-4445-86CA-83833584772E}"/>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B2" i="3"/>
  <c r="G2" i="3"/>
  <c r="I2" i="3"/>
  <c r="J2" i="3"/>
  <c r="L2" i="3"/>
  <c r="B3" i="3"/>
  <c r="G3" i="3"/>
  <c r="I3" i="3"/>
  <c r="J3" i="3"/>
  <c r="L3" i="3"/>
  <c r="B4" i="3"/>
  <c r="G4" i="3"/>
  <c r="I4" i="3"/>
  <c r="J4" i="3"/>
  <c r="L4" i="3"/>
  <c r="J7" i="1"/>
  <c r="G5" i="4"/>
  <c r="G6"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 i="9"/>
  <c r="B19" i="9"/>
  <c r="B20" i="9"/>
  <c r="B21" i="9"/>
  <c r="B22" i="9"/>
  <c r="B23" i="9"/>
  <c r="B24" i="9"/>
  <c r="B25" i="9"/>
  <c r="B26" i="9"/>
  <c r="B27" i="9"/>
  <c r="B28" i="9"/>
  <c r="B29" i="9"/>
  <c r="B30" i="9"/>
  <c r="B31" i="9"/>
  <c r="B32" i="9"/>
  <c r="B33" i="9"/>
  <c r="B34" i="9"/>
  <c r="B35" i="9"/>
  <c r="B36" i="9"/>
  <c r="B37" i="9"/>
  <c r="G18" i="9"/>
  <c r="G19" i="9"/>
  <c r="G20" i="9"/>
  <c r="G21" i="9"/>
  <c r="G22" i="9"/>
  <c r="G23" i="9"/>
  <c r="G24" i="9"/>
  <c r="G25" i="9"/>
  <c r="G26" i="9"/>
  <c r="G27" i="9"/>
  <c r="G28" i="9"/>
  <c r="G29" i="9"/>
  <c r="G30" i="9"/>
  <c r="G31" i="9"/>
  <c r="G32" i="9"/>
  <c r="G33" i="9"/>
  <c r="G34" i="9"/>
  <c r="G35" i="9"/>
  <c r="G36" i="9"/>
  <c r="G37" i="9"/>
  <c r="I18" i="9"/>
  <c r="I19" i="9"/>
  <c r="I20" i="9"/>
  <c r="I21" i="9"/>
  <c r="I22" i="9"/>
  <c r="I23" i="9"/>
  <c r="I24" i="9"/>
  <c r="I25" i="9"/>
  <c r="I26" i="9"/>
  <c r="I27" i="9"/>
  <c r="I28" i="9"/>
  <c r="I29" i="9"/>
  <c r="I30" i="9"/>
  <c r="I31" i="9"/>
  <c r="I32" i="9"/>
  <c r="I33" i="9"/>
  <c r="I34" i="9"/>
  <c r="I35" i="9"/>
  <c r="I36" i="9"/>
  <c r="I37" i="9"/>
  <c r="L18" i="9"/>
  <c r="L19" i="9"/>
  <c r="L20" i="9"/>
  <c r="L21" i="9"/>
  <c r="L22" i="9"/>
  <c r="L23" i="9"/>
  <c r="L24" i="9"/>
  <c r="L25" i="9"/>
  <c r="L26" i="9"/>
  <c r="L27" i="9"/>
  <c r="L28" i="9"/>
  <c r="L29" i="9"/>
  <c r="L30" i="9"/>
  <c r="L31" i="9"/>
  <c r="L32" i="9"/>
  <c r="L33" i="9"/>
  <c r="L34" i="9"/>
  <c r="L35" i="9"/>
  <c r="L36" i="9"/>
  <c r="L37" i="9"/>
  <c r="J18" i="9"/>
  <c r="J19" i="9"/>
  <c r="J20" i="9"/>
  <c r="J21" i="9"/>
  <c r="J22" i="9"/>
  <c r="J23" i="9"/>
  <c r="J24" i="9"/>
  <c r="J25" i="9"/>
  <c r="J26" i="9"/>
  <c r="J27" i="9"/>
  <c r="J28" i="9"/>
  <c r="J29" i="9"/>
  <c r="J30" i="9"/>
  <c r="J31" i="9"/>
  <c r="J32" i="9"/>
  <c r="J33" i="9"/>
  <c r="J34" i="9"/>
  <c r="J35" i="9"/>
  <c r="J36" i="9"/>
  <c r="J3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I2" i="9"/>
  <c r="I3" i="9"/>
  <c r="I4" i="9"/>
  <c r="I5" i="9"/>
  <c r="I6" i="9"/>
  <c r="I7" i="9"/>
  <c r="I8" i="9"/>
  <c r="I9" i="9"/>
  <c r="I10" i="9"/>
  <c r="I11" i="9"/>
  <c r="I12" i="9"/>
  <c r="I13" i="9"/>
  <c r="I14" i="9"/>
  <c r="I15" i="9"/>
  <c r="I16" i="9"/>
  <c r="I17"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3" i="4"/>
  <c r="I3" i="4"/>
  <c r="J3" i="4"/>
  <c r="L3" i="4"/>
  <c r="B4" i="4"/>
  <c r="G4" i="4"/>
  <c r="I4" i="4"/>
  <c r="J4" i="4"/>
  <c r="L4"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<sst xmlns="http://schemas.openxmlformats.org/spreadsheetml/2006/main" count="180285" uniqueCount="39125">
  <si>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</si>
  <si>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</si>
  <si>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</si>
  <si>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</si>
  <si>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</si>
  <si>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</si>
  <si>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</si>
  <si>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</si>
  <si>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</si>
  <si>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</si>
  <si>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</si>
  <si>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</si>
  <si>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</si>
  <si>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</si>
  <si>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</si>
  <si>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</si>
  <si>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</si>
  <si>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</si>
  <si>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</si>
  <si>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</si>
  <si>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</si>
  <si>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</si>
  <si>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</si>
  <si>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</si>
  <si>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</si>
  <si>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</si>
  <si>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</si>
  <si>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</si>
  <si>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</si>
  <si>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</si>
  <si>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</si>
  <si>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</si>
  <si>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</si>
  <si>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</si>
  <si>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</si>
  <si>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</si>
  <si>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</si>
  <si>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</si>
  <si>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</si>
  <si>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</si>
  <si>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</si>
  <si>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</si>
  <si>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</si>
  <si>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</si>
  <si>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</si>
  <si>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</si>
  <si>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</si>
  <si>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</si>
  <si>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</si>
  <si>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</si>
  <si>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</si>
  <si>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</si>
  <si>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</si>
  <si>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</si>
  <si>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</si>
  <si>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</si>
  <si>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</si>
  <si>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</si>
  <si>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</si>
  <si>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</si>
  <si>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</si>
  <si>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</si>
  <si>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</si>
  <si>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</si>
  <si>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</si>
  <si>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</si>
  <si>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</si>
  <si>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</si>
  <si>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</si>
  <si>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</si>
  <si>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</si>
  <si>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</si>
  <si>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</si>
  <si>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</si>
  <si>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</si>
  <si>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</si>
  <si>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</si>
  <si>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</si>
  <si>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</si>
  <si>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</si>
  <si>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</si>
  <si>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</si>
  <si>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</si>
  <si>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</si>
  <si>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</si>
  <si>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</si>
  <si>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</si>
  <si>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</si>
  <si>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</si>
  <si>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</si>
  <si>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</si>
  <si>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</si>
  <si>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</si>
  <si>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</si>
  <si>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</si>
  <si>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</si>
  <si>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</si>
  <si>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</si>
  <si>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</si>
  <si>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</si>
  <si>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</si>
  <si>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</si>
  <si>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</si>
  <si>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</si>
  <si>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</si>
  <si>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</si>
  <si>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</si>
  <si>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</si>
  <si>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</si>
  <si>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</si>
  <si>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</si>
  <si>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</si>
  <si>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</si>
  <si>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</si>
  <si>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</si>
  <si>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</si>
  <si>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</si>
  <si>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</si>
  <si>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</si>
  <si>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</si>
  <si>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</si>
  <si>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</si>
  <si>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</si>
  <si>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</si>
  <si>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</si>
  <si>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</si>
  <si>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</si>
  <si>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</si>
  <si>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</si>
  <si>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</si>
  <si>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</si>
  <si>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</si>
  <si>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</si>
  <si>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</si>
  <si>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</si>
  <si>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</si>
  <si>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</si>
  <si>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</si>
  <si>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</si>
  <si>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</si>
  <si>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</si>
  <si>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</si>
  <si>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</si>
  <si>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</si>
  <si>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</si>
  <si>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</si>
  <si>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</si>
  <si>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</si>
  <si>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</si>
  <si>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</si>
  <si>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</si>
  <si>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</si>
  <si>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</si>
  <si>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</si>
  <si>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</si>
  <si>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</si>
  <si>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</si>
  <si>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</si>
  <si>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</si>
  <si>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</si>
  <si>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</si>
  <si>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</si>
  <si>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</si>
  <si>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</si>
  <si>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</si>
  <si>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</si>
  <si>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</si>
  <si>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</si>
  <si>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</si>
  <si>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</si>
  <si>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</si>
  <si>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</si>
  <si>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</si>
  <si>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</si>
  <si>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</si>
  <si>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</si>
  <si>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</si>
  <si>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</si>
  <si>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</si>
  <si>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</si>
  <si>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</si>
  <si>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</si>
  <si>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</si>
  <si>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</si>
  <si>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</si>
  <si>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</si>
  <si>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</si>
  <si>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</si>
  <si>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</si>
  <si>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</si>
  <si>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</si>
  <si>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</si>
  <si>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</si>
  <si>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</si>
  <si>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</si>
  <si>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</si>
  <si>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</si>
  <si>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</si>
  <si>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</si>
  <si>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</si>
  <si>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</si>
  <si>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</si>
  <si>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</si>
  <si>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</si>
  <si>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</si>
  <si>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</si>
  <si>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</si>
  <si>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</si>
  <si>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</si>
  <si>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</si>
  <si>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</si>
  <si>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</si>
  <si>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</si>
  <si>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</si>
  <si>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</si>
  <si>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</si>
  <si>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</si>
  <si>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</si>
  <si>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</si>
  <si>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</si>
  <si>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</si>
  <si>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</si>
  <si>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</si>
  <si>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</si>
  <si>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</si>
  <si>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</si>
  <si>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</si>
  <si>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</si>
  <si>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</si>
  <si>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</si>
  <si>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</si>
  <si>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</si>
  <si>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</si>
  <si>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</si>
  <si>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</si>
  <si>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</si>
  <si>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</si>
  <si>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</si>
  <si>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</si>
  <si>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</si>
  <si>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</si>
  <si>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</si>
  <si>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</si>
  <si>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</si>
  <si>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</si>
  <si>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</si>
  <si>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</si>
  <si>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</si>
  <si>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</si>
  <si>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</si>
  <si>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</si>
  <si>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</si>
  <si>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</si>
  <si>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</si>
  <si>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</si>
  <si>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</si>
  <si>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</si>
  <si>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</si>
  <si>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</si>
  <si>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</si>
  <si>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</si>
  <si>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</si>
  <si>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</si>
  <si>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</si>
  <si>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</si>
  <si>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</si>
  <si>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</si>
  <si>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</si>
  <si>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</si>
  <si>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</si>
  <si>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</si>
  <si>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</si>
  <si>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</si>
  <si>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</si>
  <si>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</si>
  <si>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</si>
  <si>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</si>
  <si>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</si>
  <si>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</si>
  <si>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</si>
  <si>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</si>
  <si>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</si>
  <si>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</si>
  <si>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</si>
  <si>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</si>
  <si>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</si>
  <si>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</si>
  <si>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</si>
  <si>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</si>
  <si>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</si>
  <si>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</si>
  <si>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</si>
  <si>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</si>
  <si>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</si>
  <si>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</si>
  <si>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</si>
  <si>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</si>
  <si>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</si>
  <si>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</si>
  <si>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</si>
  <si>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</si>
  <si>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</si>
  <si>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</si>
  <si>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</si>
  <si>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</si>
  <si>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</si>
  <si>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</si>
  <si>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</si>
  <si>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</si>
  <si>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</si>
  <si>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</si>
  <si>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</si>
  <si>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</si>
  <si>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</si>
  <si>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</si>
  <si>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</si>
  <si>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</si>
  <si>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</si>
  <si>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</si>
  <si>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</si>
  <si>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</si>
  <si>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</si>
  <si>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</si>
  <si>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</si>
  <si>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</si>
  <si>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</si>
  <si>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</si>
  <si>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</si>
  <si>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</si>
  <si>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</si>
  <si>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</si>
  <si>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</si>
  <si>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</si>
  <si>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</si>
  <si>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</si>
  <si>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</si>
  <si>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</si>
  <si>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</si>
  <si>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</si>
  <si>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</si>
  <si>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</si>
  <si>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</si>
  <si>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</si>
  <si>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</si>
  <si>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</si>
  <si>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</si>
  <si>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</si>
  <si>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</si>
  <si>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</si>
  <si>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</si>
  <si>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</si>
  <si>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</si>
  <si>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</si>
  <si>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</si>
  <si>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</si>
  <si>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</si>
  <si>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</si>
  <si>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</si>
  <si>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</si>
  <si>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</si>
  <si>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</si>
  <si>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</si>
  <si>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</si>
  <si>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</si>
  <si>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</si>
  <si>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</si>
  <si>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</si>
  <si>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</si>
  <si>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</si>
  <si>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</si>
  <si>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</si>
  <si>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</si>
  <si>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</si>
  <si>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</si>
  <si>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</si>
  <si>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</si>
  <si>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</si>
  <si>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</si>
  <si>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</si>
  <si>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</si>
  <si>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</si>
  <si>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</si>
  <si>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</si>
  <si>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</si>
  <si>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</si>
  <si>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</si>
  <si>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</si>
  <si>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</si>
  <si>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</si>
  <si>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</si>
  <si>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</si>
  <si>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</si>
  <si>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</si>
  <si>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</si>
  <si>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</si>
  <si>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</si>
  <si>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</si>
  <si>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</si>
  <si>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</si>
  <si>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</si>
  <si>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</si>
  <si>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</si>
  <si>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</si>
  <si>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</si>
  <si>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</si>
  <si>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</si>
  <si>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</si>
  <si>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</si>
  <si>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</si>
  <si>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</si>
  <si>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</si>
  <si>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</si>
  <si>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</si>
  <si>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</si>
  <si>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</si>
  <si>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</si>
  <si>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</si>
  <si>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</si>
  <si>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</si>
  <si>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</si>
  <si>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</si>
  <si>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</si>
  <si>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</si>
  <si>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</si>
  <si>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</si>
  <si>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</si>
  <si>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</si>
  <si>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</si>
  <si>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</si>
  <si>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</si>
  <si>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</si>
  <si>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</si>
  <si>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</si>
  <si>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</si>
  <si>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</si>
  <si>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</si>
  <si>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</si>
  <si>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</si>
  <si>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</si>
  <si>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</si>
  <si>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</si>
  <si>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</si>
  <si>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</si>
  <si>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</si>
  <si>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</si>
  <si>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</si>
  <si>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</si>
  <si>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</si>
  <si>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</si>
  <si>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</si>
  <si>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</si>
  <si>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</si>
  <si>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</si>
  <si>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</si>
  <si>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</si>
  <si>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</si>
  <si>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</si>
  <si>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</si>
  <si>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</si>
  <si>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</si>
  <si>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</si>
  <si>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</si>
  <si>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</si>
  <si>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</si>
  <si>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</si>
  <si>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</si>
  <si>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</si>
  <si>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</si>
  <si>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</si>
  <si>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</si>
  <si>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</si>
  <si>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</si>
  <si>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</si>
  <si>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</si>
  <si>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</si>
  <si>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</si>
  <si>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</si>
  <si>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</si>
  <si>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</si>
  <si>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</si>
  <si>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</si>
  <si>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</si>
  <si>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</si>
  <si>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</si>
  <si>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</si>
  <si>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</si>
  <si>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</si>
  <si>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</si>
  <si>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</si>
  <si>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</si>
  <si>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</si>
  <si>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</si>
  <si>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</si>
  <si>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</si>
  <si>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</si>
  <si>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</si>
  <si>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</si>
  <si>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</si>
  <si>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</si>
  <si>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</si>
  <si>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</si>
  <si>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</si>
  <si>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</si>
  <si>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</si>
  <si>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</si>
  <si>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</si>
  <si>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</si>
  <si>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</si>
  <si>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</si>
  <si>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</si>
  <si>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</si>
  <si>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</si>
  <si>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</si>
  <si>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</si>
  <si>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</si>
  <si>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</si>
  <si>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</si>
  <si>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</si>
  <si>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</si>
  <si>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</si>
  <si>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</si>
  <si>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</si>
  <si>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</si>
  <si>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</si>
  <si>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</si>
  <si>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</si>
  <si>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</si>
  <si>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</si>
  <si>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</si>
  <si>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</si>
  <si>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</si>
  <si>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</si>
  <si>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</si>
  <si>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</si>
  <si>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</si>
  <si>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</si>
  <si>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</si>
  <si>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</si>
  <si>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</si>
  <si>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</si>
  <si>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</si>
  <si>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</si>
  <si>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</si>
  <si>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</si>
  <si>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</si>
  <si>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</si>
  <si>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</si>
  <si>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</si>
  <si>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</si>
  <si>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</si>
  <si>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</si>
  <si>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</si>
  <si>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</si>
  <si>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</si>
  <si>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</si>
  <si>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</si>
  <si>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</si>
  <si>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</si>
  <si>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</si>
  <si>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</si>
  <si>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</si>
  <si>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</si>
  <si>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</si>
  <si>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</si>
  <si>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</si>
  <si>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</si>
  <si>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</si>
  <si>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</si>
  <si>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</si>
  <si>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</si>
  <si>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</si>
  <si>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</si>
  <si>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</si>
  <si>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</si>
  <si>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</si>
  <si>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</si>
  <si>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</si>
  <si>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</si>
  <si>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</si>
  <si>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</si>
  <si>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</si>
  <si>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</si>
  <si>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</si>
  <si>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</si>
  <si>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</si>
  <si>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</si>
  <si>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</si>
  <si>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</si>
  <si>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</si>
  <si>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</si>
  <si>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</si>
  <si>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</si>
  <si>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</si>
  <si>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</si>
  <si>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</si>
  <si>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</si>
  <si>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</si>
  <si>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</si>
  <si>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</si>
  <si>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</si>
  <si>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</si>
  <si>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</si>
  <si>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</si>
  <si>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</si>
  <si>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</si>
  <si>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</si>
  <si>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</si>
  <si>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</si>
  <si>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</si>
  <si>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</si>
  <si>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</si>
  <si>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</si>
  <si>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</si>
  <si>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</si>
  <si>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</si>
  <si>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</si>
  <si>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</si>
  <si>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</si>
  <si>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</si>
  <si>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</si>
  <si>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</si>
  <si>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</si>
  <si>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</si>
  <si>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</si>
  <si>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</si>
  <si>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</si>
  <si>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</si>
  <si>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</si>
  <si>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</si>
  <si>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</si>
  <si>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</si>
  <si>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</si>
  <si>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</si>
  <si>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</si>
  <si>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</si>
  <si>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</si>
  <si>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</si>
  <si>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</si>
  <si>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</si>
  <si>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</si>
  <si>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</si>
  <si>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</si>
  <si>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</si>
  <si>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</si>
  <si>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</si>
  <si>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</si>
  <si>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</si>
  <si>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</si>
  <si>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</si>
  <si>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</si>
  <si>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</si>
  <si>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</si>
  <si>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</si>
  <si>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</si>
  <si>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</si>
  <si>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</si>
  <si>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</si>
  <si>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</si>
  <si>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</si>
  <si>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</si>
  <si>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</si>
  <si>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</si>
  <si>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</si>
  <si>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</si>
  <si>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</si>
  <si>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</si>
  <si>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</si>
  <si>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</si>
  <si>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</si>
  <si>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</si>
  <si>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</si>
  <si>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</si>
  <si>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</si>
  <si>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</si>
  <si>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</si>
  <si>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</si>
  <si>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</si>
  <si>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</si>
  <si>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</si>
  <si>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</si>
  <si>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</si>
  <si>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</si>
  <si>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</si>
  <si>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</si>
  <si>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</si>
  <si>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</si>
  <si>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</si>
  <si>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</si>
  <si>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</si>
  <si>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</si>
  <si>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</si>
  <si>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</si>
  <si>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</si>
  <si>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</si>
  <si>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</si>
  <si>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</si>
  <si>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</si>
  <si>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</si>
  <si>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</si>
  <si>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</si>
  <si>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</si>
  <si>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</si>
  <si>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</si>
  <si>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</si>
  <si>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</si>
  <si>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</si>
  <si>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</si>
  <si>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</si>
  <si>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</si>
  <si>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</si>
  <si>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</si>
  <si>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</si>
  <si>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</si>
  <si>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</si>
  <si>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</si>
  <si>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</si>
  <si>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</si>
  <si>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</si>
  <si>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</si>
  <si>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</si>
  <si>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</si>
  <si>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</si>
  <si>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</si>
  <si>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</si>
  <si>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</si>
  <si>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</si>
  <si>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</si>
  <si>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</si>
  <si>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</si>
  <si>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</si>
  <si>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</si>
  <si>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</si>
  <si>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</si>
  <si>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</si>
  <si>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</si>
  <si>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</si>
  <si>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</si>
  <si>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</si>
  <si>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</si>
  <si>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</si>
  <si>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</si>
  <si>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</si>
  <si>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</si>
  <si>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</si>
  <si>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</si>
  <si>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</si>
  <si>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</si>
  <si>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</si>
  <si>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</si>
  <si>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</si>
  <si>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</si>
  <si>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</si>
  <si>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</si>
  <si>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</si>
  <si>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</si>
  <si>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</si>
  <si>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</si>
  <si>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</si>
  <si>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</si>
  <si>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</si>
  <si>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</si>
  <si>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</si>
  <si>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</si>
  <si>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</si>
  <si>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</si>
  <si>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</si>
  <si>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</si>
  <si>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</si>
  <si>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</si>
  <si>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</si>
  <si>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</si>
  <si>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</si>
  <si>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</si>
  <si>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</si>
  <si>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</si>
  <si>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</si>
  <si>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</si>
  <si>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</si>
  <si>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</si>
  <si>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</si>
  <si>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</si>
  <si>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</si>
  <si>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</si>
  <si>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</si>
  <si>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</si>
  <si>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</si>
  <si>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</si>
  <si>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</si>
  <si>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</si>
  <si>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</si>
  <si>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</si>
  <si>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</si>
  <si>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</si>
  <si>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</si>
  <si>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</si>
  <si>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</si>
  <si>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</si>
  <si>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</si>
  <si>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</si>
  <si>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</si>
  <si>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</si>
  <si>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</si>
  <si>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</si>
  <si>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</si>
  <si>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</si>
  <si>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</si>
  <si>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</si>
  <si>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</si>
  <si>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</si>
  <si>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</si>
  <si>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</si>
  <si>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</si>
  <si>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</si>
  <si>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</si>
  <si>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</si>
  <si>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</si>
  <si>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</si>
  <si>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</si>
  <si>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</si>
  <si>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</si>
  <si>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</si>
  <si>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</si>
  <si>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</si>
  <si>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</si>
  <si>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</si>
  <si>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</si>
  <si>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</si>
  <si>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</si>
  <si>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</si>
  <si>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</si>
  <si>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</si>
  <si>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</si>
  <si>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</si>
  <si>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</si>
  <si>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</si>
  <si>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</si>
  <si>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</si>
  <si>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</si>
  <si>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</si>
  <si>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</si>
  <si>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</si>
  <si>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</si>
  <si>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</si>
  <si>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</si>
  <si>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</si>
  <si>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</si>
  <si>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</si>
  <si>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</si>
  <si>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</si>
  <si>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</si>
  <si>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</si>
  <si>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</si>
  <si>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</si>
  <si>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</si>
  <si>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</si>
  <si>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</si>
  <si>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</si>
  <si>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</si>
  <si>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</si>
  <si>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</si>
  <si>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</si>
  <si>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</si>
  <si>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</si>
  <si>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</si>
  <si>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</si>
  <si>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</si>
  <si>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</si>
  <si>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</si>
  <si>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</si>
  <si>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</si>
  <si>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</si>
  <si>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</si>
  <si>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</si>
  <si>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</si>
  <si>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</si>
  <si>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</si>
  <si>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</si>
  <si>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</si>
  <si>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</si>
  <si>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</si>
  <si>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</si>
  <si>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</si>
  <si>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</si>
  <si>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</si>
  <si>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</si>
  <si>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</si>
  <si>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</si>
  <si>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</si>
  <si>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</si>
  <si>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</si>
  <si>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</si>
  <si>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</si>
  <si>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</si>
  <si>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</si>
  <si>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</si>
  <si>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</si>
  <si>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</si>
  <si>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</si>
  <si>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</si>
  <si>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</si>
  <si>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</si>
  <si>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</si>
  <si>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</si>
  <si>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</si>
  <si>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</si>
  <si>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</si>
  <si>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</si>
  <si>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</si>
  <si>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</si>
  <si>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</si>
  <si>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</si>
  <si>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</si>
  <si>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</si>
  <si>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</si>
  <si>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</si>
  <si>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</si>
  <si>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</si>
  <si>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</si>
  <si>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</si>
  <si>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</si>
  <si>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</si>
  <si>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</si>
  <si>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</si>
  <si>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</si>
  <si>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</si>
  <si>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</si>
  <si>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</si>
  <si>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</si>
  <si>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</si>
  <si>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</si>
  <si>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</si>
  <si>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</si>
  <si>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</si>
  <si>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</si>
  <si>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</si>
  <si>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</si>
  <si>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</si>
  <si>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</si>
  <si>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</si>
  <si>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</si>
  <si>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</si>
  <si>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</si>
  <si>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</si>
  <si>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</si>
  <si>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</si>
  <si>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</si>
  <si>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</si>
  <si>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</si>
  <si>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</si>
  <si>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</si>
  <si>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</si>
  <si>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</si>
  <si>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</si>
  <si>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</si>
  <si>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</si>
  <si>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</si>
  <si>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</si>
  <si>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</si>
  <si>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</si>
  <si>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</si>
  <si>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</si>
  <si>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</si>
  <si>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</si>
  <si>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</si>
  <si>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</si>
  <si>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</si>
  <si>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</si>
  <si>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</si>
  <si>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</si>
  <si>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</si>
  <si>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</si>
  <si>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</si>
  <si>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</si>
  <si>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</si>
  <si>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</si>
  <si>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</si>
  <si>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</si>
  <si>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</si>
  <si>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</si>
  <si>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</si>
  <si>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</si>
  <si>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</si>
  <si>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</si>
  <si>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</si>
  <si>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</si>
  <si>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</si>
  <si>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</si>
  <si>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</si>
  <si>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</si>
  <si>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</si>
  <si>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</si>
  <si>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</si>
  <si>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</si>
  <si>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</si>
  <si>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</si>
  <si>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</si>
  <si>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</si>
  <si>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</si>
  <si>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</si>
  <si>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</si>
  <si>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</si>
  <si>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</si>
  <si>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</si>
  <si>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</si>
  <si>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</si>
  <si>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</si>
  <si>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</si>
  <si>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</si>
  <si>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</si>
  <si>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</si>
  <si>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</si>
  <si>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</si>
  <si>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</si>
  <si>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</si>
  <si>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</si>
  <si>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</si>
  <si>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</si>
  <si>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</si>
  <si>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</si>
  <si>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</si>
  <si>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</si>
  <si>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</si>
  <si>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</si>
  <si>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</si>
  <si>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</si>
  <si>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</si>
  <si>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</si>
  <si>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</si>
  <si>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</si>
  <si>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</si>
  <si>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</si>
  <si>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</si>
  <si>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</si>
  <si>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</si>
  <si>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</si>
  <si>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</si>
  <si>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</si>
  <si>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</si>
  <si>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</si>
  <si>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</si>
  <si>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</si>
  <si>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</si>
  <si>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</si>
  <si>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</si>
  <si>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</si>
  <si>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</si>
  <si>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</si>
  <si>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</si>
  <si>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</si>
  <si>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</si>
  <si>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</si>
  <si>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</si>
  <si>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</si>
  <si>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</si>
  <si>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</si>
  <si>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</si>
  <si>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</si>
  <si>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</si>
  <si>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</si>
  <si>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</si>
  <si>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</si>
  <si>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</si>
  <si>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</si>
  <si>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</si>
  <si>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</si>
  <si>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</si>
  <si>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</si>
  <si>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</si>
  <si>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</si>
  <si>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</si>
  <si>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</si>
  <si>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</si>
  <si>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</si>
  <si>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</si>
  <si>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</si>
  <si>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</si>
  <si>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</si>
  <si>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</si>
  <si>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</si>
  <si>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</si>
  <si>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</si>
  <si>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</si>
  <si>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</si>
  <si>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</si>
  <si>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</si>
  <si>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</si>
  <si>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</si>
  <si>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</si>
  <si>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</si>
  <si>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</si>
  <si>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</si>
  <si>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</si>
  <si>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</si>
  <si>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</si>
  <si>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</si>
  <si>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</si>
  <si>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</si>
  <si>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</si>
  <si>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</si>
  <si>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</si>
  <si>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</si>
  <si>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</si>
  <si>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</si>
  <si>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</si>
  <si>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</si>
  <si>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</si>
  <si>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</si>
  <si>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</si>
  <si>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</si>
  <si>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</si>
  <si>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</si>
  <si>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</si>
  <si>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</si>
  <si>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</si>
  <si>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</si>
  <si>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</si>
  <si>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</si>
  <si>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</si>
  <si>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</si>
  <si>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</si>
  <si>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</si>
  <si>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</si>
  <si>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</si>
  <si>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</si>
  <si>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</si>
  <si>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</si>
  <si>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</si>
  <si>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</si>
  <si>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</si>
  <si>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</si>
  <si>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</si>
  <si>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</si>
  <si>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</si>
  <si>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</si>
  <si>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</si>
  <si>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</si>
  <si>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</si>
  <si>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</si>
  <si>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</si>
  <si>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</si>
  <si>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</si>
  <si>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</si>
  <si>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</si>
  <si>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</si>
  <si>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</si>
  <si>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</si>
  <si>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</si>
  <si>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</si>
  <si>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</si>
  <si>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</si>
  <si>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</si>
  <si>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</si>
  <si>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</si>
  <si>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</si>
  <si>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</si>
  <si>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</si>
  <si>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</si>
  <si>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</si>
  <si>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</si>
  <si>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</si>
  <si>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</si>
  <si>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</si>
  <si>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</si>
  <si>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</si>
  <si>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</si>
  <si>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</si>
  <si>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</si>
  <si>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</si>
  <si>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</si>
  <si>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</si>
  <si>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</si>
  <si>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</si>
  <si>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</si>
  <si>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</si>
  <si>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</si>
  <si>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</si>
  <si>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</si>
  <si>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</si>
  <si>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</si>
  <si>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</si>
  <si>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</si>
  <si>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</si>
  <si>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</si>
  <si>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</si>
  <si>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</si>
  <si>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</si>
  <si>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</si>
  <si>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</si>
  <si>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</si>
  <si>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</si>
  <si>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</si>
  <si>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</si>
  <si>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</si>
  <si>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</si>
  <si>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</si>
  <si>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</si>
  <si>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</si>
  <si>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</si>
  <si>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</si>
  <si>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</si>
  <si>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</si>
  <si>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</si>
  <si>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</si>
  <si>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</si>
  <si>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</si>
  <si>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</si>
  <si>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</si>
  <si>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</si>
  <si>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</si>
  <si>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</si>
  <si>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</si>
  <si>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</si>
  <si>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</si>
  <si>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</si>
  <si>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</si>
  <si>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</si>
  <si>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</si>
  <si>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</si>
  <si>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</si>
  <si>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</si>
  <si>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</si>
  <si>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</si>
  <si>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</si>
  <si>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</si>
  <si>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</si>
  <si>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</si>
  <si>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</si>
  <si>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</si>
  <si>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</si>
  <si>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</si>
  <si>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</si>
  <si>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</si>
  <si>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</si>
  <si>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</si>
  <si>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</si>
  <si>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</si>
  <si>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</si>
  <si>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</si>
  <si>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</si>
  <si>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</si>
  <si>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</si>
  <si>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</si>
  <si>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</si>
  <si>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</si>
  <si>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</si>
  <si>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</si>
  <si>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</si>
  <si>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</si>
  <si>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</si>
  <si>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</si>
  <si>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</si>
  <si>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</si>
  <si>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</si>
  <si>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</si>
  <si>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</si>
  <si>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</si>
  <si>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</si>
  <si>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</si>
  <si>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</si>
  <si>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</si>
  <si>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</si>
  <si>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</si>
  <si>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</si>
  <si>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</si>
  <si>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</si>
  <si>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</si>
  <si>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</si>
  <si>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</si>
  <si>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</si>
  <si>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</si>
  <si>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</si>
  <si>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</si>
  <si>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</si>
  <si>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</si>
  <si>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</si>
  <si>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</si>
  <si>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</si>
  <si>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</si>
  <si>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</si>
  <si>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</si>
  <si>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</si>
  <si>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</si>
  <si>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</si>
  <si>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</si>
  <si>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</si>
  <si>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</si>
  <si>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</si>
  <si>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</si>
  <si>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</si>
  <si>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</si>
  <si>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</si>
  <si>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</si>
  <si>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</si>
  <si>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</si>
  <si>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</si>
  <si>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</si>
  <si>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</si>
  <si>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</si>
  <si>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</si>
  <si>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</si>
  <si>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</si>
  <si>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</si>
  <si>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</si>
  <si>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</si>
  <si>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</si>
  <si>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</si>
  <si>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</si>
  <si>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</si>
  <si>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</si>
  <si>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</si>
  <si>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</si>
  <si>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</si>
  <si>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</si>
  <si>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</si>
  <si>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</si>
  <si>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</si>
  <si>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</si>
  <si>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</si>
  <si>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</si>
  <si>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</si>
  <si>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</si>
  <si>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</si>
  <si>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</si>
  <si>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</si>
  <si>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</si>
  <si>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</si>
  <si>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</si>
  <si>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</si>
  <si>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</si>
  <si>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</si>
  <si>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</si>
  <si>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</si>
  <si>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</si>
  <si>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</si>
  <si>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</si>
  <si>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</si>
  <si>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</si>
  <si>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</si>
  <si>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</si>
  <si>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</si>
  <si>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</si>
  <si>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</si>
  <si>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</si>
  <si>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</si>
  <si>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</si>
  <si>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</si>
  <si>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</si>
  <si>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</si>
  <si>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</si>
  <si>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</si>
  <si>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</si>
  <si>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</si>
  <si>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</si>
  <si>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</si>
  <si>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</si>
  <si>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</si>
  <si>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</si>
  <si>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</si>
  <si>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</si>
  <si>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</si>
  <si>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</si>
  <si>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</si>
  <si>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</si>
  <si>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</si>
  <si>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</si>
  <si>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</si>
  <si>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</si>
  <si>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</si>
  <si>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</si>
  <si>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</si>
  <si>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</si>
  <si>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</si>
  <si>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</si>
  <si>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</si>
  <si>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</si>
  <si>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</si>
  <si>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</si>
  <si>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</si>
  <si>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</si>
  <si>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</si>
  <si>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</si>
  <si>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</si>
  <si>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</si>
  <si>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</si>
  <si>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</si>
  <si>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</si>
  <si>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</si>
  <si>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</si>
  <si>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</si>
  <si>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</si>
  <si>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</si>
  <si>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</si>
  <si>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</si>
  <si>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</si>
  <si>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</si>
  <si>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</si>
  <si>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</si>
  <si>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</si>
  <si>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</si>
  <si>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</si>
  <si>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</si>
  <si>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</si>
  <si>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</si>
  <si>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</si>
  <si>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</si>
  <si>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</si>
  <si>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</si>
  <si>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</si>
  <si>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</si>
  <si>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</si>
  <si>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</si>
  <si>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</si>
  <si>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</si>
  <si>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</si>
  <si>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</si>
  <si>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</si>
  <si>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</si>
  <si>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</si>
  <si>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</si>
  <si>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</si>
  <si>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</si>
  <si>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</si>
  <si>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</si>
  <si>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</si>
  <si>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</si>
  <si>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</si>
  <si>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</si>
  <si>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</si>
  <si>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</si>
  <si>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</si>
  <si>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</si>
  <si>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</si>
  <si>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</si>
  <si>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</si>
  <si>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</si>
  <si>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</si>
  <si>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</si>
  <si>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</si>
  <si>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</si>
  <si>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</si>
  <si>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</si>
  <si>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</si>
  <si>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</si>
  <si>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</si>
  <si>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</si>
  <si>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</si>
  <si>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</si>
  <si>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</si>
  <si>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</si>
  <si>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</si>
  <si>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</si>
  <si>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</si>
  <si>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</si>
  <si>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</si>
  <si>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</si>
  <si>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</si>
  <si>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</si>
  <si>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</si>
  <si>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</si>
  <si>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</si>
  <si>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</si>
  <si>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</si>
  <si>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</si>
  <si>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</si>
  <si>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</si>
  <si>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</si>
  <si>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</si>
  <si>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</si>
  <si>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</si>
  <si>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</si>
  <si>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</si>
  <si>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</si>
  <si>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</si>
  <si>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</si>
  <si>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</si>
  <si>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</si>
  <si>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</si>
  <si>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</si>
  <si>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</si>
  <si>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</si>
  <si>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</si>
  <si>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</si>
  <si>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</si>
  <si>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</si>
  <si>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</si>
  <si>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</si>
  <si>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</si>
  <si>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</si>
  <si>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</si>
  <si>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</si>
  <si>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</si>
  <si>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</si>
  <si>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</si>
  <si>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</si>
  <si>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</si>
  <si>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</si>
  <si>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</si>
  <si>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</si>
  <si>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</si>
  <si>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</si>
  <si>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</si>
  <si>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</si>
  <si>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</si>
  <si>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</si>
  <si>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</si>
  <si>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</si>
  <si>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</si>
  <si>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</si>
  <si>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</si>
  <si>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</si>
  <si>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</si>
  <si>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</si>
  <si>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</si>
  <si>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</si>
  <si>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</si>
  <si>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</si>
  <si>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</si>
  <si>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</si>
  <si>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</si>
  <si>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</si>
  <si>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</si>
  <si>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</si>
  <si>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</si>
  <si>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</si>
  <si>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</si>
  <si>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</si>
  <si>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</si>
  <si>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</si>
  <si>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</si>
  <si>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</si>
  <si>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</si>
  <si>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</si>
  <si>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</si>
  <si>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</si>
  <si>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</si>
  <si>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</si>
  <si>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</si>
  <si>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</si>
  <si>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</si>
  <si>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</si>
  <si>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</si>
  <si>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</si>
  <si>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</si>
  <si>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</si>
  <si>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</si>
  <si>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</si>
  <si>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</si>
  <si>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</si>
  <si>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</si>
  <si>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</si>
  <si>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</si>
  <si>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</si>
  <si>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</si>
  <si>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</si>
  <si>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</si>
  <si>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</si>
  <si>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</si>
  <si>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</si>
  <si>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</si>
  <si>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</si>
  <si>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</si>
  <si>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</si>
  <si>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</si>
  <si>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</si>
  <si>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</si>
  <si>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</si>
  <si>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</si>
  <si>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</si>
  <si>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</si>
  <si>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</si>
  <si>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</si>
  <si>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</si>
  <si>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</si>
  <si>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</si>
  <si>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</si>
  <si>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</si>
  <si>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</si>
  <si>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</si>
  <si>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</si>
  <si>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</si>
  <si>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</si>
  <si>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</si>
  <si>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</si>
  <si>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</si>
  <si>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</si>
  <si>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</si>
  <si>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</si>
  <si>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</si>
  <si>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</si>
  <si>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</si>
  <si>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</si>
  <si>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</si>
  <si>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</si>
  <si>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</si>
  <si>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</si>
  <si>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</si>
  <si>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</si>
  <si>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</si>
  <si>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</si>
  <si>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</si>
  <si>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</si>
  <si>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</si>
  <si>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</si>
  <si>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</si>
  <si>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</si>
  <si>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</si>
  <si>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</si>
  <si>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</si>
  <si>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</si>
  <si>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</si>
  <si>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</si>
  <si>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</si>
  <si>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</si>
  <si>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</si>
  <si>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</si>
  <si>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</si>
  <si>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</si>
  <si>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</si>
  <si>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</si>
  <si>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</si>
  <si>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</si>
  <si>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</si>
  <si>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</si>
  <si>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</si>
  <si>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</si>
  <si>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</si>
  <si>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</si>
  <si>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</si>
  <si>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</si>
  <si>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</si>
  <si>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</si>
  <si>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</si>
  <si>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</si>
  <si>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</si>
  <si>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</si>
  <si>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</si>
  <si>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</si>
  <si>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</si>
  <si>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</si>
  <si>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</si>
  <si>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</si>
  <si>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</si>
  <si>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</si>
  <si>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</si>
  <si>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</si>
  <si>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</si>
  <si>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</si>
  <si>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</si>
  <si>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</si>
  <si>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</si>
  <si>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</si>
  <si>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</si>
  <si>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</si>
  <si>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</si>
  <si>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</si>
  <si>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</si>
  <si>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</si>
  <si>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</si>
  <si>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</si>
  <si>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</si>
  <si>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</si>
  <si>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</si>
  <si>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</si>
  <si>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</si>
  <si>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</si>
  <si>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</si>
  <si>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</si>
  <si>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</si>
  <si>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</si>
  <si>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</si>
  <si>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</si>
  <si>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</si>
  <si>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</si>
  <si>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</si>
  <si>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</si>
  <si>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</si>
  <si>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</si>
  <si>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</si>
  <si>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</si>
  <si>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</si>
  <si>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</si>
  <si>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</si>
  <si>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</si>
  <si>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</si>
  <si>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</si>
  <si>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</si>
  <si>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</si>
  <si>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</si>
  <si>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</si>
  <si>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</si>
  <si>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</si>
  <si>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</si>
  <si>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</si>
  <si>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</si>
  <si>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</si>
  <si>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</si>
  <si>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</si>
  <si>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</si>
  <si>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</si>
  <si>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</si>
  <si>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</si>
  <si>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</si>
  <si>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</si>
  <si>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</si>
  <si>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</si>
  <si>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</si>
  <si>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</si>
  <si>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</si>
  <si>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</si>
  <si>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</si>
  <si>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</si>
  <si>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</si>
  <si>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</si>
  <si>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</si>
  <si>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</si>
  <si>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</si>
  <si>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</si>
  <si>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</si>
  <si>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</si>
  <si>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</si>
  <si>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</si>
  <si>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</si>
  <si>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</si>
  <si>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</si>
  <si>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</si>
  <si>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</si>
  <si>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</si>
  <si>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</si>
  <si>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</si>
  <si>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</si>
  <si>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</si>
  <si>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</si>
  <si>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</si>
  <si>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</si>
  <si>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</si>
  <si>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</si>
  <si>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</si>
  <si>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</si>
  <si>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</si>
  <si>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</si>
  <si>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</si>
  <si>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</si>
  <si>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</si>
  <si>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</si>
  <si>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</si>
  <si>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</si>
  <si>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</si>
  <si>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</si>
  <si>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</si>
  <si>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</si>
  <si>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</si>
  <si>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</si>
  <si>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</si>
  <si>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</si>
  <si>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</si>
  <si>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</si>
  <si>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</si>
  <si>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</si>
  <si>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</si>
  <si>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</si>
  <si>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</si>
  <si>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</si>
  <si>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</si>
  <si>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</si>
  <si>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</si>
  <si>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</si>
  <si>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</si>
  <si>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</si>
  <si>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</si>
  <si>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</si>
  <si>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</si>
  <si>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</si>
  <si>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</si>
  <si>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</si>
  <si>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</si>
  <si>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</si>
  <si>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</si>
  <si>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</si>
  <si>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</si>
  <si>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</si>
  <si>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</si>
  <si>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</si>
  <si>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</si>
  <si>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</si>
  <si>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</si>
  <si>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</si>
  <si>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</si>
  <si>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</si>
  <si>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</si>
  <si>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</si>
  <si>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</si>
  <si>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</si>
  <si>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</si>
  <si>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</si>
  <si>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</si>
  <si>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</si>
  <si>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</si>
  <si>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</si>
  <si>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</si>
  <si>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</si>
  <si>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</si>
  <si>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</si>
  <si>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</si>
  <si>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</si>
  <si>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</si>
  <si>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</si>
  <si>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</si>
  <si>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</si>
  <si>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</si>
  <si>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</si>
  <si>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</si>
  <si>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</si>
  <si>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</si>
  <si>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</si>
  <si>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</si>
  <si>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</si>
  <si>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</si>
  <si>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</si>
  <si>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</si>
  <si>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</si>
  <si>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</si>
  <si>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</si>
  <si>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</si>
  <si>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</si>
  <si>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</si>
  <si>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</si>
  <si>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</si>
  <si>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</si>
  <si>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</si>
  <si>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</si>
  <si>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</si>
  <si>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</si>
  <si>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</si>
  <si>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</si>
  <si>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</si>
  <si>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</si>
  <si>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</si>
  <si>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</si>
  <si>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</si>
  <si>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</si>
  <si>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</si>
  <si>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</si>
  <si>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</si>
  <si>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</si>
  <si>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</si>
  <si>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</si>
  <si>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</si>
  <si>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</si>
  <si>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</si>
  <si>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</si>
  <si>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</si>
  <si>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</si>
  <si>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</si>
  <si>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</si>
  <si>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</si>
  <si>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</si>
  <si>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</si>
  <si>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</si>
  <si>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</si>
  <si>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</si>
  <si>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</si>
  <si>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</si>
  <si>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</si>
  <si>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</si>
  <si>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</si>
  <si>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</si>
  <si>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</si>
  <si>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</si>
  <si>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</si>
  <si>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</si>
  <si>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</si>
  <si>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</si>
  <si>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</si>
  <si>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</si>
  <si>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</si>
  <si>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</si>
  <si>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</si>
  <si>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</si>
  <si>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</si>
  <si>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</si>
  <si>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</si>
  <si>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</si>
  <si>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</si>
  <si>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</si>
  <si>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</si>
  <si>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</si>
  <si>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</si>
  <si>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</si>
  <si>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</si>
  <si>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</si>
  <si>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</si>
  <si>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</si>
  <si>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</si>
  <si>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</si>
  <si>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</si>
  <si>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</si>
  <si>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</si>
  <si>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</si>
  <si>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</si>
  <si>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</si>
  <si>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</si>
  <si>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</si>
  <si>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</si>
  <si>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</si>
  <si>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</si>
  <si>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</si>
  <si>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</si>
  <si>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</si>
  <si>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</si>
  <si>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</si>
  <si>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</si>
  <si>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</si>
  <si>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</si>
  <si>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</si>
  <si>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</si>
  <si>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</si>
  <si>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</si>
  <si>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</si>
  <si>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</si>
  <si>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</si>
  <si>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</si>
  <si>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</si>
  <si>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</si>
  <si>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</si>
  <si>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</si>
  <si>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</si>
  <si>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</si>
  <si>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</si>
  <si>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</si>
  <si>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</si>
  <si>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</si>
  <si>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</si>
  <si>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</si>
  <si>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</si>
  <si>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</si>
  <si>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</si>
  <si>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</si>
  <si>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</si>
  <si>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</si>
  <si>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</si>
  <si>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</si>
  <si>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</si>
  <si>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</si>
  <si>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</si>
  <si>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</si>
  <si>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</si>
  <si>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</si>
  <si>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</si>
  <si>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</si>
  <si>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</si>
  <si>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</si>
  <si>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</si>
  <si>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</si>
  <si>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</si>
  <si>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</si>
  <si>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</si>
  <si>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</si>
  <si>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</si>
  <si>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</si>
  <si>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</si>
  <si>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</si>
  <si>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</si>
  <si>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</si>
  <si>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</si>
  <si>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</si>
  <si>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</si>
  <si>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</si>
  <si>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</si>
  <si>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</si>
  <si>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</si>
  <si>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</si>
  <si>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</si>
  <si>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</si>
  <si>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</si>
  <si>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</si>
  <si>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</si>
  <si>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</si>
  <si>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</si>
  <si>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</si>
  <si>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</si>
  <si>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</si>
  <si>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</si>
  <si>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</si>
  <si>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</si>
  <si>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</si>
  <si>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</si>
  <si>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</si>
  <si>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</si>
  <si>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</si>
  <si>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</si>
  <si>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</si>
  <si>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</si>
  <si>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</si>
  <si>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</si>
  <si>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</si>
  <si>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</si>
  <si>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</si>
  <si>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</si>
  <si>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</si>
  <si>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</si>
  <si>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</si>
  <si>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</si>
  <si>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</si>
  <si>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</si>
  <si>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</si>
  <si>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</si>
  <si>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</si>
  <si>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</si>
  <si>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</si>
  <si>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</si>
  <si>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</si>
  <si>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</si>
  <si>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</si>
  <si>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</si>
  <si>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</si>
  <si>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</si>
  <si>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</si>
  <si>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</si>
  <si>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</si>
  <si>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</si>
  <si>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</si>
  <si>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</si>
  <si>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</si>
  <si>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</si>
  <si>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</si>
  <si>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</si>
  <si>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</si>
  <si>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</si>
  <si>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</si>
  <si>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</si>
  <si>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</si>
  <si>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</si>
  <si>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</si>
  <si>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</si>
  <si>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</si>
  <si>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</si>
  <si>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</si>
  <si>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</si>
  <si>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</si>
  <si>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</si>
  <si>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</si>
  <si>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</si>
  <si>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</si>
  <si>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</si>
  <si>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</si>
  <si>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</si>
  <si>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</si>
  <si>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</si>
  <si>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</si>
  <si>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</si>
  <si>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</si>
  <si>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</si>
  <si>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</si>
  <si>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</si>
  <si>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</si>
  <si>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</si>
  <si>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</si>
  <si>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</si>
  <si>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</si>
  <si>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</si>
  <si>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</si>
  <si>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</si>
  <si>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</si>
  <si>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</si>
  <si>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</si>
  <si>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</si>
  <si>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</si>
  <si>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</si>
  <si>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</si>
  <si>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</si>
  <si>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</si>
  <si>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</si>
  <si>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</si>
  <si>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</si>
  <si>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</si>
  <si>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</si>
  <si>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</si>
  <si>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</si>
  <si>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</si>
  <si>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</si>
  <si>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</si>
  <si>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</si>
  <si>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</si>
  <si>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</si>
  <si>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</si>
  <si>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</si>
  <si>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</si>
  <si>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</si>
  <si>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</si>
  <si>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</si>
  <si>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</si>
  <si>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</si>
  <si>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</si>
  <si>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</si>
  <si>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</si>
  <si>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</si>
  <si>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</si>
  <si>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</si>
  <si>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</si>
  <si>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</si>
  <si>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</si>
  <si>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</si>
  <si>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</si>
  <si>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</si>
  <si>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</si>
  <si>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</si>
  <si>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</si>
  <si>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</si>
  <si>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</si>
  <si>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</si>
  <si>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</si>
  <si>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</si>
  <si>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</si>
  <si>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</si>
  <si>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</si>
  <si>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</si>
  <si>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</si>
  <si>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</si>
  <si>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</si>
  <si>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</si>
  <si>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</si>
  <si>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</si>
  <si>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</si>
  <si>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</si>
  <si>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</si>
  <si>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</si>
  <si>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</si>
  <si>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</si>
  <si>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</si>
  <si>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</si>
  <si>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</si>
  <si>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</si>
  <si>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</si>
  <si>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</si>
  <si>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</si>
  <si>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</si>
  <si>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</si>
  <si>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</si>
  <si>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</si>
  <si>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</si>
  <si>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</si>
  <si>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</si>
  <si>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</si>
  <si>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</si>
  <si>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</si>
  <si>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</si>
  <si>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</si>
  <si>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</si>
  <si>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</si>
  <si>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</si>
  <si>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</si>
  <si>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</si>
  <si>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</si>
  <si>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</si>
  <si>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</si>
  <si>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</si>
  <si>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</si>
  <si>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</si>
  <si>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</si>
  <si>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</si>
  <si>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</si>
  <si>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</si>
  <si>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</si>
  <si>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</si>
  <si>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</si>
  <si>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</si>
  <si>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</si>
  <si>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</si>
  <si>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</si>
  <si>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</si>
  <si>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</si>
  <si>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</si>
  <si>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</si>
  <si>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</si>
  <si>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</si>
  <si>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</si>
  <si>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</si>
  <si>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</si>
  <si>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</si>
  <si>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</si>
  <si>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</si>
  <si>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</si>
  <si>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</si>
  <si>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</si>
  <si>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</si>
  <si>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</si>
  <si>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</si>
  <si>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</si>
  <si>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</si>
  <si>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</si>
  <si>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</si>
  <si>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</si>
  <si>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</si>
  <si>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</si>
  <si>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</si>
  <si>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</si>
  <si>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</si>
  <si>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</si>
  <si>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</si>
  <si>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</si>
  <si>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</si>
  <si>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</si>
  <si>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</si>
  <si>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</si>
  <si>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</si>
  <si>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</si>
  <si>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</si>
  <si>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</si>
  <si>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</si>
  <si>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</si>
  <si>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</si>
  <si>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</si>
  <si>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</si>
  <si>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</si>
  <si>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</si>
  <si>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</si>
  <si>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</si>
  <si>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</si>
  <si>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</si>
  <si>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</si>
  <si>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</si>
  <si>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</si>
  <si>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</si>
  <si>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</si>
  <si>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</si>
  <si>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</si>
  <si>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</si>
  <si>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</si>
  <si>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</si>
  <si>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</si>
  <si>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</si>
  <si>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</si>
  <si>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</si>
  <si>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</si>
  <si>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</si>
  <si>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</si>
  <si>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</si>
  <si>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</si>
  <si>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</si>
  <si>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</si>
  <si>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</si>
  <si>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</si>
  <si>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</si>
  <si>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</si>
  <si>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</si>
  <si>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</si>
  <si>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</si>
  <si>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</si>
  <si>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</si>
  <si>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</si>
  <si>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</si>
  <si>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</si>
  <si>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</si>
  <si>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</si>
  <si>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</si>
  <si>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</si>
  <si>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</si>
  <si>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</si>
  <si>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</si>
  <si>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</si>
  <si>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</si>
  <si>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</si>
  <si>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</si>
  <si>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</si>
  <si>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</si>
  <si>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</si>
  <si>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</si>
  <si>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</si>
  <si>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</si>
  <si>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</si>
  <si>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</si>
  <si>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</si>
  <si>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</si>
  <si>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</si>
  <si>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</si>
  <si>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</si>
  <si>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</si>
  <si>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</si>
  <si>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</si>
  <si>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</si>
  <si>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</si>
  <si>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</si>
  <si>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</si>
  <si>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</si>
  <si>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</si>
  <si>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</si>
  <si>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</si>
  <si>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</si>
  <si>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</si>
  <si>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</si>
  <si>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</si>
  <si>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</si>
  <si>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</si>
  <si>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</si>
  <si>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</si>
  <si>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</si>
  <si>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</si>
  <si>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</si>
  <si>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</si>
  <si>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</si>
  <si>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</si>
  <si>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</si>
  <si>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</si>
  <si>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</si>
  <si>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</si>
  <si>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</si>
  <si>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</si>
  <si>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</si>
  <si>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</si>
  <si>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</si>
  <si>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</si>
  <si>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</si>
  <si>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</si>
  <si>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</si>
  <si>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</si>
  <si>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</si>
  <si>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</si>
  <si>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</si>
  <si>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</si>
  <si>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</si>
  <si>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</si>
  <si>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</si>
  <si>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</si>
  <si>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</si>
  <si>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</si>
  <si>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</si>
  <si>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</si>
  <si>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</si>
  <si>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</si>
  <si>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</si>
  <si>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</si>
  <si>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</si>
  <si>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</si>
  <si>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</si>
  <si>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</si>
  <si>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</si>
  <si>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</si>
  <si>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</si>
  <si>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</si>
  <si>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</si>
  <si>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</si>
  <si>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</si>
  <si>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</si>
  <si>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</si>
  <si>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</si>
  <si>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</si>
  <si>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</si>
  <si>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</si>
  <si>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</si>
  <si>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</si>
  <si>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</si>
  <si>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</si>
  <si>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</si>
  <si>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</si>
  <si>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</si>
  <si>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</si>
  <si>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</si>
  <si>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</si>
  <si>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</si>
  <si>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</si>
  <si>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</si>
  <si>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</si>
  <si>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</si>
  <si>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</si>
  <si>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</si>
  <si>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</si>
  <si>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</si>
  <si>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</si>
  <si>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</si>
  <si>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</si>
  <si>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</si>
  <si>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</si>
  <si>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</si>
  <si>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</si>
  <si>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</si>
  <si>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</si>
  <si>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</si>
  <si>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</si>
  <si>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</si>
  <si>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</si>
  <si>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</si>
  <si>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</si>
  <si>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</si>
  <si>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</si>
  <si>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</si>
  <si>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</si>
  <si>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</si>
  <si>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</si>
  <si>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</si>
  <si>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</si>
  <si>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</si>
  <si>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</si>
  <si>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</si>
  <si>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</si>
  <si>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</si>
  <si>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</si>
  <si>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</si>
  <si>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</si>
  <si>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</si>
  <si>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</si>
  <si>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</si>
  <si>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</si>
  <si>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</si>
  <si>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</si>
  <si>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</si>
  <si>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</si>
  <si>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</si>
  <si>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</si>
  <si>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</si>
  <si>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</si>
  <si>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</si>
  <si>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</si>
  <si>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</si>
  <si>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</si>
  <si>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</si>
  <si>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</si>
  <si>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</si>
  <si>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</si>
  <si>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</si>
  <si>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</si>
  <si>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</si>
  <si>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</si>
  <si>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</si>
  <si>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</si>
  <si>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</si>
  <si>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</si>
  <si>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</si>
  <si>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</si>
  <si>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</si>
  <si>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</si>
  <si>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</si>
  <si>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</si>
  <si>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</si>
  <si>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</si>
  <si>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</si>
  <si>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</si>
  <si>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</si>
  <si>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</si>
  <si>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</si>
  <si>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</si>
  <si>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</si>
  <si>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</si>
  <si>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</si>
  <si>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</si>
  <si>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</si>
  <si>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</si>
  <si>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</si>
  <si>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</si>
  <si>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</si>
  <si>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</si>
  <si>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</si>
  <si>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</si>
  <si>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</si>
  <si>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</si>
  <si>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</si>
  <si>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</si>
  <si>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</si>
  <si>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</si>
  <si>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</si>
  <si>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</si>
  <si>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</si>
  <si>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</si>
  <si>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</si>
  <si>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</si>
  <si>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</si>
  <si>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</si>
  <si>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</si>
  <si>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</si>
  <si>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</si>
  <si>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</si>
  <si>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</si>
  <si>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</si>
  <si>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</si>
  <si>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</si>
  <si>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</si>
  <si>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</si>
  <si>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</si>
  <si>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</si>
  <si>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</si>
  <si>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</si>
  <si>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</si>
  <si>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</si>
  <si>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</si>
  <si>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</si>
  <si>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</si>
  <si>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</si>
  <si>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</si>
  <si>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</si>
  <si>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</si>
  <si>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</si>
  <si>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</si>
  <si>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</si>
  <si>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</si>
  <si>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</si>
  <si>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</si>
  <si>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</si>
  <si>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</si>
  <si>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</si>
  <si>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</si>
  <si>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</si>
  <si>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</si>
  <si>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</si>
  <si>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</si>
  <si>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</si>
  <si>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</si>
  <si>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</si>
  <si>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</si>
  <si>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</si>
  <si>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</si>
  <si>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</si>
  <si>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</si>
  <si>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</si>
  <si>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</si>
  <si>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</si>
  <si>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</si>
  <si>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</si>
  <si>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</si>
  <si>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</si>
  <si>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</si>
  <si>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</si>
  <si>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</si>
  <si>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</si>
  <si>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</si>
  <si>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</si>
  <si>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</si>
  <si>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</si>
  <si>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</si>
  <si>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</si>
  <si>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</si>
  <si>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</si>
  <si>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</si>
  <si>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</si>
  <si>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</si>
  <si>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</si>
  <si>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</si>
  <si>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</si>
  <si>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</si>
  <si>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</si>
  <si>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</si>
  <si>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</si>
  <si>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</si>
  <si>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</si>
  <si>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</si>
  <si>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</si>
  <si>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</si>
  <si>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</si>
  <si>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</si>
  <si>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</si>
  <si>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</si>
  <si>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</si>
  <si>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</si>
  <si>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</si>
  <si>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</si>
  <si>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</si>
  <si>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</si>
  <si>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</si>
  <si>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</si>
  <si>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</si>
  <si>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</si>
  <si>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</si>
  <si>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</si>
  <si>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</si>
  <si>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</si>
  <si>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</si>
  <si>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</si>
  <si>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</si>
  <si>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</si>
  <si>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</si>
  <si>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</si>
  <si>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</si>
  <si>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</si>
  <si>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</si>
  <si>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</si>
  <si>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</si>
  <si>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</si>
  <si>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</si>
  <si>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</si>
  <si>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</si>
  <si>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</si>
  <si>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</si>
  <si>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</si>
  <si>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</si>
  <si>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</si>
  <si>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</si>
  <si>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</si>
  <si>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</si>
  <si>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</si>
  <si>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</si>
  <si>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</si>
  <si>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</si>
  <si>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</si>
  <si>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</si>
  <si>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</si>
  <si>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</si>
  <si>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</si>
  <si>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</si>
  <si>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</si>
  <si>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</si>
  <si>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</si>
  <si>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</si>
  <si>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</si>
  <si>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</si>
  <si>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</si>
  <si>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</si>
  <si>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</si>
  <si>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</si>
  <si>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</si>
  <si>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</si>
  <si>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</si>
  <si>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</si>
  <si>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</si>
  <si>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</si>
  <si>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</si>
  <si>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</si>
  <si>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</si>
  <si>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</si>
  <si>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</si>
  <si>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</si>
  <si>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</si>
  <si>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</si>
  <si>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</si>
  <si>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</si>
  <si>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</si>
  <si>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</si>
  <si>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</si>
  <si>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</si>
  <si>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</si>
  <si>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</si>
  <si>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</si>
  <si>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</si>
  <si>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</si>
  <si>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</si>
  <si>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</si>
  <si>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</si>
  <si>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</si>
  <si>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</si>
  <si>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</si>
  <si>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</si>
  <si>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</si>
  <si>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</si>
  <si>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</si>
  <si>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</si>
  <si>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</si>
  <si>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</si>
  <si>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</si>
  <si>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</si>
  <si>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</si>
  <si>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</si>
  <si>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</si>
  <si>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</si>
  <si>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</si>
  <si>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</si>
  <si>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</si>
  <si>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</si>
  <si>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</si>
  <si>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</si>
  <si>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</si>
  <si>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</si>
  <si>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</si>
  <si>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</si>
  <si>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</si>
  <si>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</si>
  <si>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</si>
  <si>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</si>
  <si>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</si>
  <si>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</si>
  <si>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</si>
  <si>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</si>
  <si>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</si>
  <si>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</si>
  <si>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</si>
  <si>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</si>
  <si>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</si>
  <si>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</si>
  <si>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</si>
  <si>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</si>
  <si>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</si>
  <si>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</si>
  <si>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</si>
  <si>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</si>
  <si>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</si>
  <si>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</si>
  <si>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</si>
  <si>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</si>
  <si>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</si>
  <si>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</si>
  <si>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</si>
  <si>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</si>
  <si>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</si>
  <si>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</si>
  <si>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</si>
  <si>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</si>
  <si>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</si>
  <si>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</si>
  <si>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</si>
  <si>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</si>
  <si>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</si>
  <si>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</si>
  <si>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</si>
  <si>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</si>
  <si>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</si>
  <si>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</si>
  <si>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</si>
  <si>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</si>
  <si>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</si>
  <si>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</si>
  <si>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</si>
  <si>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</si>
  <si>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</si>
  <si>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</si>
  <si>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</si>
  <si>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</si>
  <si>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</si>
  <si>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</si>
  <si>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</si>
  <si>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</si>
  <si>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</si>
  <si>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</si>
  <si>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</si>
  <si>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</si>
  <si>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</si>
  <si>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</si>
  <si>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</si>
  <si>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</si>
  <si>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</si>
  <si>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</si>
  <si>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</si>
  <si>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</si>
  <si>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</si>
  <si>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</si>
  <si>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</si>
  <si>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</si>
  <si>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</si>
  <si>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</si>
  <si>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</si>
  <si>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</si>
  <si>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</si>
  <si>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</si>
  <si>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</si>
  <si>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</si>
  <si>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</si>
  <si>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</si>
  <si>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</si>
  <si>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</si>
  <si>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</si>
  <si>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</si>
  <si>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</si>
  <si>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</si>
  <si>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</si>
  <si>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</si>
  <si>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</si>
  <si>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</si>
  <si>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</si>
  <si>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</si>
  <si>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</si>
  <si>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</si>
  <si>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</si>
  <si>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</si>
  <si>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</si>
  <si>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</si>
  <si>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</si>
  <si>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</si>
  <si>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</si>
  <si>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</si>
  <si>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</si>
  <si>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</si>
  <si>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</si>
  <si>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</si>
  <si>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</si>
  <si>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</si>
  <si>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</si>
  <si>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</si>
  <si>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</si>
  <si>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</si>
  <si>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</si>
  <si>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</si>
  <si>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</si>
  <si>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</si>
  <si>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</si>
  <si>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</si>
  <si>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</si>
  <si>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</si>
  <si>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</si>
  <si>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</si>
  <si>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</si>
  <si>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</si>
  <si>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</si>
  <si>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</si>
  <si>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</si>
  <si>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</si>
  <si>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</si>
  <si>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</si>
  <si>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</si>
  <si>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</si>
  <si>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</si>
  <si>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</si>
  <si>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</si>
  <si>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</si>
  <si>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</si>
  <si>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</si>
  <si>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</si>
  <si>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</si>
  <si>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</si>
  <si>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</si>
  <si>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</si>
  <si>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</si>
  <si>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</si>
  <si>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</si>
  <si>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</si>
  <si>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</si>
  <si>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</si>
  <si>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</si>
  <si>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</si>
  <si>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</si>
  <si>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</si>
  <si>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</si>
  <si>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</si>
  <si>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</si>
  <si>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</si>
  <si>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</si>
  <si>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</si>
  <si>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</si>
  <si>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</si>
  <si>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</si>
  <si>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</si>
  <si>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</si>
  <si>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</si>
  <si>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</si>
  <si>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</si>
  <si>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</si>
  <si>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</si>
  <si>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</si>
  <si>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</si>
  <si>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</si>
  <si>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</si>
  <si>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</si>
  <si>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</si>
  <si>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</si>
  <si>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</si>
  <si>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</si>
  <si>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</si>
  <si>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</si>
  <si>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</si>
  <si>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</si>
  <si>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</si>
  <si>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</si>
  <si>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</si>
  <si>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</si>
  <si>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</si>
  <si>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</si>
  <si>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</si>
  <si>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</si>
  <si>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</si>
  <si>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</si>
  <si>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</si>
  <si>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</si>
  <si>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</si>
  <si>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</si>
  <si>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</si>
  <si>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</si>
  <si>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</si>
  <si>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</si>
  <si>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</si>
  <si>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</si>
  <si>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</si>
  <si>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</si>
  <si>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</si>
  <si>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</si>
  <si>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</si>
  <si>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</si>
  <si>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</si>
  <si>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</si>
  <si>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</si>
  <si>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</si>
  <si>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</si>
  <si>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</si>
  <si>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</si>
  <si>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</si>
  <si>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</si>
  <si>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</si>
  <si>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</si>
  <si>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</si>
  <si>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</si>
  <si>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</si>
  <si>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</si>
  <si>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</si>
  <si>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</si>
  <si>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</si>
  <si>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</si>
  <si>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</si>
  <si>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</si>
  <si>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</si>
  <si>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</si>
  <si>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</si>
  <si>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</si>
  <si>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</si>
  <si>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</si>
  <si>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</si>
  <si>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</si>
  <si>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</si>
  <si>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</si>
  <si>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</si>
  <si>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</si>
  <si>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</si>
  <si>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</si>
  <si>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</si>
  <si>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</si>
  <si>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</si>
  <si>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</si>
  <si>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</si>
  <si>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</si>
  <si>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</si>
  <si>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</si>
  <si>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</si>
  <si>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</si>
  <si>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</si>
  <si>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</si>
  <si>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</si>
  <si>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</si>
  <si>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</si>
  <si>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</si>
  <si>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</si>
  <si>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</si>
  <si>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</si>
  <si>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</si>
  <si>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</si>
  <si>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</si>
  <si>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</si>
  <si>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</si>
  <si>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</si>
  <si>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</si>
  <si>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</si>
  <si>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</si>
  <si>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</si>
  <si>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</si>
  <si>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</si>
  <si>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</si>
  <si>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</si>
  <si>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</si>
  <si>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</si>
  <si>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</si>
  <si>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</si>
  <si>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</si>
  <si>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</si>
  <si>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</si>
  <si>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</si>
  <si>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</si>
  <si>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</si>
  <si>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</si>
  <si>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</si>
  <si>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</si>
  <si>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</si>
  <si>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</si>
  <si>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</si>
  <si>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</si>
  <si>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</si>
  <si>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</si>
  <si>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</si>
  <si>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</si>
  <si>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</si>
  <si>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</si>
  <si>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</si>
  <si>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</si>
  <si>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</si>
  <si>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</si>
  <si>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</si>
  <si>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</si>
  <si>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</si>
  <si>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</si>
  <si>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</si>
  <si>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</si>
  <si>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</si>
  <si>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</si>
  <si>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</si>
  <si>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</si>
  <si>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</si>
  <si>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</si>
  <si>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</si>
  <si>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</si>
  <si>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</si>
  <si>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</si>
  <si>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</si>
  <si>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</si>
  <si>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</si>
  <si>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</si>
  <si>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</si>
  <si>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</si>
  <si>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</si>
  <si>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</si>
  <si>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</si>
  <si>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</si>
  <si>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</si>
  <si>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</si>
  <si>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</si>
  <si>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</si>
  <si>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</si>
  <si>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</si>
  <si>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</si>
  <si>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</si>
  <si>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</si>
  <si>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</si>
  <si>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</si>
  <si>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</si>
  <si>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</si>
  <si>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</si>
  <si>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</si>
  <si>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</si>
  <si>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</si>
  <si>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</si>
  <si>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</si>
  <si>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</si>
  <si>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</si>
  <si>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</si>
  <si>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</si>
  <si>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</si>
  <si>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</si>
  <si>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</si>
  <si>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</si>
  <si>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</si>
  <si>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</si>
  <si>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</si>
  <si>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</si>
  <si>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</si>
  <si>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</si>
  <si>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</si>
  <si>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</si>
  <si>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</si>
  <si>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</si>
  <si>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</si>
  <si>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</si>
  <si>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</si>
  <si>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</si>
  <si>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</si>
  <si>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</si>
  <si>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</si>
  <si>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</si>
  <si>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</si>
  <si>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</si>
  <si>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</si>
  <si>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</si>
  <si>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</si>
  <si>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</si>
  <si>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</si>
  <si>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</si>
  <si>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</si>
  <si>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</si>
  <si>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</si>
  <si>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</si>
  <si>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</si>
  <si>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</si>
  <si>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</si>
  <si>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</si>
  <si>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</si>
  <si>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</si>
  <si>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</si>
  <si>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</si>
  <si>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</si>
  <si>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</si>
  <si>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</si>
  <si>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</si>
  <si>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</si>
  <si>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</si>
  <si>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</si>
  <si>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</si>
  <si>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</si>
  <si>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</si>
  <si>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</si>
  <si>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</si>
  <si>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</si>
  <si>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</si>
  <si>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</si>
  <si>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</si>
  <si>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</si>
  <si>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</si>
  <si>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</si>
  <si>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</si>
  <si>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</si>
  <si>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</si>
  <si>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</si>
  <si>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</si>
  <si>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</si>
  <si>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</si>
  <si>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</si>
  <si>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</si>
  <si>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</si>
  <si>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</si>
  <si>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</si>
  <si>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</si>
  <si>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</si>
  <si>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</si>
  <si>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</si>
  <si>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</si>
  <si>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</si>
  <si>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</si>
  <si>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</si>
  <si>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</si>
  <si>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</si>
  <si>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</si>
  <si>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</si>
  <si>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</si>
  <si>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</si>
  <si>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</si>
  <si>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</si>
  <si>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</si>
  <si>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</si>
  <si>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</si>
  <si>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</si>
  <si>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</si>
  <si>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</si>
  <si>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</si>
  <si>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</si>
  <si>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</si>
  <si>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</si>
  <si>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</si>
  <si>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</si>
  <si>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</si>
  <si>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</si>
  <si>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</si>
  <si>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</si>
  <si>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</si>
  <si>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</si>
  <si>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</si>
  <si>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</si>
  <si>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</si>
  <si>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</si>
  <si>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</si>
  <si>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</si>
  <si>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</si>
  <si>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</si>
  <si>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</si>
  <si>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</si>
  <si>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</si>
  <si>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</si>
  <si>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</si>
  <si>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</si>
  <si>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</si>
  <si>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</si>
  <si>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</si>
  <si>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</si>
  <si>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</si>
  <si>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</si>
  <si>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</si>
  <si>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</si>
  <si>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</si>
  <si>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</si>
  <si>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</si>
  <si>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</si>
  <si>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</si>
  <si>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</si>
  <si>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</si>
  <si>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</si>
  <si>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</si>
  <si>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</si>
  <si>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</si>
  <si>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</si>
  <si>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</si>
  <si>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</si>
  <si>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</si>
  <si>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</si>
  <si>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</si>
  <si>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</si>
  <si>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</si>
  <si>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</si>
  <si>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</si>
  <si>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</si>
  <si>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</si>
  <si>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</si>
  <si>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</si>
  <si>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</si>
  <si>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</si>
  <si>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</si>
  <si>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</si>
  <si>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</si>
  <si>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</si>
  <si>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</si>
  <si>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</si>
  <si>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</si>
  <si>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</si>
  <si>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</si>
  <si>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</si>
  <si>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</si>
  <si>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</si>
  <si>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</si>
  <si>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</si>
  <si>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</si>
  <si>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</si>
  <si>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</si>
  <si>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</si>
  <si>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</si>
  <si>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</si>
  <si>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</si>
  <si>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</si>
  <si>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</si>
  <si>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</si>
  <si>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</si>
  <si>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</si>
  <si>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</si>
  <si>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</si>
  <si>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</si>
  <si>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</si>
  <si>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</si>
  <si>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</si>
  <si>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</si>
  <si>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</si>
  <si>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</si>
  <si>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</si>
  <si>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</si>
  <si>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</si>
  <si>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</si>
  <si>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</si>
  <si>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</si>
  <si>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</si>
  <si>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</si>
  <si>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</si>
  <si>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</si>
  <si>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</si>
  <si>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</si>
  <si>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</si>
  <si>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</si>
  <si>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</si>
  <si>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</si>
  <si>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</si>
  <si>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</si>
  <si>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</si>
  <si>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</si>
  <si>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</si>
  <si>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</si>
  <si>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</si>
  <si>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</si>
  <si>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</si>
  <si>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</si>
  <si>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</si>
  <si>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</si>
  <si>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</si>
  <si>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</si>
  <si>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</si>
  <si>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</si>
  <si>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</si>
  <si>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</si>
  <si>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</si>
  <si>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</si>
  <si>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</si>
  <si>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</si>
  <si>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</si>
  <si>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</si>
  <si>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</si>
  <si>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</si>
  <si>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</si>
  <si>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</si>
  <si>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</si>
  <si>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</si>
  <si>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</si>
  <si>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</si>
  <si>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</si>
  <si>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</si>
  <si>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</si>
  <si>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</si>
  <si>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</si>
  <si>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</si>
  <si>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</si>
  <si>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</si>
  <si>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</si>
  <si>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</si>
  <si>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</si>
  <si>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</si>
  <si>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</si>
  <si>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</si>
  <si>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</si>
  <si>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</si>
  <si>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</si>
  <si>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</si>
  <si>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</si>
  <si>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</si>
  <si>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</si>
  <si>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</si>
  <si>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</si>
  <si>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</si>
  <si>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</si>
  <si>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</si>
  <si>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</si>
  <si>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</si>
  <si>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</si>
  <si>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</si>
  <si>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</si>
  <si>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</si>
  <si>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</si>
  <si>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</si>
  <si>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</si>
  <si>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</si>
  <si>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</si>
  <si>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</si>
  <si>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</si>
  <si>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</si>
  <si>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</si>
  <si>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</si>
  <si>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</si>
  <si>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</si>
  <si>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</si>
  <si>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</si>
  <si>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</si>
  <si>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</si>
  <si>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</si>
  <si>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</si>
  <si>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</si>
  <si>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</si>
  <si>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</si>
  <si>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</si>
  <si>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</si>
  <si>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</si>
  <si>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</si>
  <si>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</si>
  <si>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</si>
  <si>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</si>
  <si>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</si>
  <si>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</si>
  <si>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</si>
  <si>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</si>
  <si>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</si>
  <si>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</si>
  <si>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</si>
  <si>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</si>
  <si>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</si>
  <si>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</si>
  <si>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</si>
  <si>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</si>
  <si>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</si>
  <si>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</si>
  <si>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</si>
  <si>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</si>
  <si>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</si>
  <si>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</si>
  <si>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</si>
  <si>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</si>
  <si>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</si>
  <si>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</si>
  <si>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</si>
  <si>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</si>
  <si>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</si>
  <si>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</si>
  <si>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</si>
  <si>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</si>
  <si>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</si>
  <si>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</si>
  <si>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</si>
  <si>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</si>
  <si>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</si>
  <si>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</si>
  <si>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</si>
  <si>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</si>
  <si>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</si>
  <si>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</si>
  <si>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</si>
  <si>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</si>
  <si>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</si>
  <si>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</si>
  <si>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</si>
  <si>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</si>
  <si>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</si>
  <si>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</si>
  <si>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</si>
  <si>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</si>
  <si>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</si>
  <si>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</si>
  <si>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</si>
  <si>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</si>
  <si>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</si>
  <si>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</si>
  <si>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</si>
  <si>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</si>
  <si>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</si>
  <si>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</si>
  <si>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</si>
  <si>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</si>
  <si>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</si>
  <si>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</si>
  <si>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</si>
  <si>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</si>
  <si>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</si>
  <si>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</si>
  <si>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</si>
  <si>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</si>
  <si>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</si>
  <si>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</si>
  <si>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</si>
  <si>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</si>
  <si>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</si>
  <si>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</si>
  <si>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</si>
  <si>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</si>
  <si>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</si>
  <si>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</si>
  <si>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</si>
  <si>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</si>
  <si>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</si>
  <si>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</si>
  <si>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</si>
  <si>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</si>
  <si>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</si>
  <si>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</si>
  <si>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</si>
  <si>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</si>
  <si>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</si>
  <si>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</si>
  <si>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</si>
  <si>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</si>
  <si>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</si>
  <si>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</si>
  <si>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</si>
  <si>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</si>
  <si>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</si>
  <si>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</si>
  <si>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</si>
  <si>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</si>
  <si>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</si>
  <si>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</si>
  <si>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</si>
  <si>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</si>
  <si>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</si>
  <si>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</si>
  <si>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</si>
  <si>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</si>
  <si>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</si>
  <si>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</si>
  <si>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</si>
  <si>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</si>
  <si>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</si>
  <si>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</si>
  <si>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</si>
  <si>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</si>
  <si>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</si>
  <si>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</si>
  <si>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</si>
  <si>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</si>
  <si>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</si>
  <si>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</si>
  <si>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</si>
  <si>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</si>
  <si>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</si>
  <si>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</si>
  <si>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</si>
  <si>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</si>
  <si>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</si>
  <si>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</si>
  <si>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</si>
  <si>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</si>
  <si>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</si>
  <si>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</si>
  <si>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</si>
  <si>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</si>
  <si>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</si>
  <si>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</si>
  <si>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</si>
  <si>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</si>
  <si>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</si>
  <si>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</si>
  <si>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</si>
  <si>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</si>
  <si>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</si>
  <si>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</si>
  <si>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</si>
  <si>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</si>
  <si>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</si>
  <si>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</si>
  <si>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</si>
  <si>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</si>
  <si>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</si>
  <si>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</si>
  <si>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</si>
  <si>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</si>
  <si>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</si>
  <si>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</si>
  <si>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</si>
  <si>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</si>
  <si>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</si>
  <si>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</si>
  <si>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</si>
  <si>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</si>
  <si>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</si>
  <si>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</si>
  <si>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</si>
  <si>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</si>
  <si>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</si>
  <si>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</si>
  <si>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</si>
  <si>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</si>
  <si>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</si>
  <si>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</si>
  <si>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</si>
  <si>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</si>
  <si>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</si>
  <si>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</si>
  <si>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</si>
  <si>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</si>
  <si>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</si>
  <si>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</si>
  <si>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</si>
  <si>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</si>
  <si>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</si>
  <si>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</si>
  <si>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</si>
  <si>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</si>
  <si>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</si>
  <si>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</si>
  <si>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</si>
  <si>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</si>
  <si>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</si>
  <si>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</si>
  <si>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</si>
  <si>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</si>
  <si>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</si>
  <si>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</si>
  <si>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</si>
  <si>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</si>
  <si>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</si>
  <si>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</si>
  <si>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</si>
  <si>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</si>
  <si>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</si>
  <si>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</si>
  <si>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</si>
  <si>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</si>
  <si>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</si>
  <si>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</si>
  <si>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</si>
  <si>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</si>
  <si>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</si>
  <si>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</si>
  <si>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</si>
  <si>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</si>
  <si>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</si>
  <si>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</si>
  <si>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</si>
  <si>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</si>
  <si>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</si>
  <si>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</si>
  <si>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</si>
  <si>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</si>
  <si>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</si>
  <si>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</si>
  <si>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</si>
  <si>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</si>
  <si>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</si>
  <si>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</si>
  <si>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</si>
  <si>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</si>
  <si>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</si>
  <si>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</si>
  <si>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</si>
  <si>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</si>
  <si>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</si>
  <si>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</si>
  <si>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</si>
  <si>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</si>
  <si>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</si>
  <si>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</si>
  <si>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</si>
  <si>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</si>
  <si>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</si>
  <si>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</si>
  <si>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</si>
  <si>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</si>
  <si>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</si>
  <si>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</si>
  <si>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</si>
  <si>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</si>
  <si>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</si>
  <si>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</si>
  <si>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</si>
  <si>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</si>
  <si>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</si>
  <si>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</si>
  <si>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</si>
  <si>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</si>
  <si>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</si>
  <si>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</si>
  <si>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</si>
  <si>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</si>
  <si>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</si>
  <si>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</si>
  <si>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</si>
  <si>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</si>
  <si>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</si>
  <si>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</si>
  <si>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</si>
  <si>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</si>
  <si>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</si>
  <si>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</si>
  <si>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</si>
  <si>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</si>
  <si>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</si>
  <si>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</si>
  <si>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</si>
  <si>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</si>
  <si>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</si>
  <si>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</si>
  <si>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</si>
  <si>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</si>
  <si>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</si>
  <si>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</si>
  <si>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</si>
  <si>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</si>
  <si>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</si>
  <si>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</si>
  <si>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</si>
  <si>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</si>
  <si>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</si>
  <si>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</si>
  <si>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</si>
  <si>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</si>
  <si>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</si>
  <si>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</si>
  <si>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</si>
  <si>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</si>
  <si>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</si>
  <si>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</si>
  <si>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</si>
  <si>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</si>
  <si>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</si>
  <si>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</si>
  <si>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</si>
  <si>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</si>
  <si>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</si>
  <si>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</si>
  <si>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</si>
  <si>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</si>
  <si>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</si>
  <si>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</si>
  <si>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</si>
  <si>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</si>
  <si>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</si>
  <si>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</si>
  <si>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</si>
  <si>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</si>
  <si>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</si>
  <si>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</si>
  <si>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</si>
  <si>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</si>
  <si>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</si>
  <si>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</si>
  <si>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</si>
  <si>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</si>
  <si>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</si>
  <si>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</si>
  <si>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</si>
  <si>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</si>
  <si>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</si>
  <si>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</si>
  <si>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</si>
  <si>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</si>
  <si>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</si>
  <si>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</si>
  <si>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</si>
  <si>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</si>
  <si>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</si>
  <si>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</si>
  <si>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</si>
  <si>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</si>
  <si>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</si>
  <si>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</si>
  <si>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</si>
  <si>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</si>
  <si>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</si>
  <si>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</si>
  <si>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</si>
  <si>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</si>
  <si>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</si>
  <si>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</si>
  <si>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</si>
  <si>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</si>
  <si>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</si>
  <si>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</si>
  <si>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</si>
  <si>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</si>
  <si>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</si>
  <si>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</si>
  <si>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</si>
  <si>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</si>
  <si>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</si>
  <si>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</si>
  <si>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</si>
  <si>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</si>
  <si>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</si>
  <si>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</si>
  <si>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</si>
  <si>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</si>
  <si>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</si>
  <si>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</si>
  <si>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</si>
  <si>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</si>
  <si>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</si>
  <si>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</si>
  <si>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</si>
  <si>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</si>
  <si>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</si>
  <si>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</si>
  <si>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</si>
  <si>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</si>
  <si>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</si>
  <si>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</si>
  <si>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</si>
  <si>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</si>
  <si>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</si>
  <si>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</si>
  <si>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</si>
  <si>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</si>
  <si>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</si>
  <si>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</si>
  <si>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</si>
  <si>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</si>
  <si>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</si>
  <si>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</si>
  <si>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</si>
  <si>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</si>
  <si>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</si>
  <si>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</si>
  <si>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</si>
  <si>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</si>
  <si>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</si>
  <si>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</si>
  <si>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</si>
  <si>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</si>
  <si>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</si>
  <si>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</si>
  <si>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</si>
  <si>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</si>
  <si>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</si>
  <si>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</si>
  <si>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</si>
  <si>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</si>
  <si>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</si>
  <si>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</si>
  <si>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</si>
  <si>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</si>
  <si>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</si>
  <si>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</si>
  <si>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</si>
  <si>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</si>
  <si>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</si>
  <si>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</si>
  <si>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</si>
  <si>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</si>
  <si>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</si>
  <si>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</si>
  <si>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</si>
  <si>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</si>
  <si>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</si>
  <si>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</si>
  <si>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</si>
  <si>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</si>
  <si>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</si>
  <si>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</si>
  <si>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</si>
  <si>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</si>
  <si>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</si>
  <si>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</si>
  <si>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</si>
  <si>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</si>
  <si>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</si>
  <si>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</si>
  <si>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</si>
  <si>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</si>
  <si>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</si>
  <si>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</si>
  <si>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</si>
  <si>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</si>
  <si>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</si>
  <si>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</si>
  <si>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</si>
  <si>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</si>
  <si>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</si>
  <si>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</si>
  <si>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</si>
  <si>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</si>
  <si>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</si>
  <si>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</si>
  <si>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</si>
  <si>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</si>
  <si>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</si>
  <si>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</si>
  <si>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</si>
  <si>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</si>
  <si>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</si>
  <si>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</si>
  <si>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</si>
  <si>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</si>
  <si>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</si>
  <si>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</si>
  <si>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</si>
  <si>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</si>
  <si>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</si>
  <si>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</si>
  <si>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</si>
  <si>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</si>
  <si>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</si>
  <si>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</si>
  <si>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</si>
  <si>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</si>
  <si>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</si>
  <si>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</si>
  <si>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</si>
  <si>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</si>
  <si>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</si>
  <si>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</si>
  <si>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</si>
  <si>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</si>
  <si>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</si>
  <si>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</si>
  <si>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</si>
  <si>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</si>
  <si>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</si>
  <si>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</si>
  <si>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</si>
  <si>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</si>
  <si>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</si>
  <si>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</si>
  <si>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</si>
  <si>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</si>
  <si>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</si>
  <si>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</si>
  <si>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</si>
  <si>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</si>
  <si>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</si>
  <si>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</si>
  <si>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</si>
  <si>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</si>
  <si>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</si>
  <si>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</si>
  <si>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</si>
  <si>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</si>
  <si>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</si>
  <si>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</si>
  <si>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</si>
  <si>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</si>
  <si>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</si>
  <si>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</si>
  <si>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</si>
  <si>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</si>
  <si>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</si>
  <si>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</si>
  <si>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</si>
  <si>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</si>
  <si>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</si>
  <si>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</si>
  <si>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</si>
  <si>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</si>
  <si>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</si>
  <si>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</si>
  <si>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</si>
  <si>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</si>
  <si>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</si>
  <si>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</si>
  <si>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</si>
  <si>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</si>
  <si>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</si>
  <si>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</si>
  <si>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</si>
  <si>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</si>
  <si>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</si>
  <si>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</si>
  <si>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</si>
  <si>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</si>
  <si>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</si>
  <si>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</si>
  <si>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</si>
  <si>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</si>
  <si>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</si>
  <si>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</si>
  <si>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</si>
  <si>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</si>
  <si>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</si>
  <si>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</si>
  <si>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</si>
  <si>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</si>
  <si>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</si>
  <si>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</si>
  <si>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</si>
  <si>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</si>
  <si>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</si>
  <si>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</si>
  <si>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</si>
  <si>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</si>
  <si>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</si>
  <si>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</si>
  <si>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</si>
  <si>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</si>
  <si>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</si>
  <si>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</si>
  <si>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</si>
  <si>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</si>
  <si>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</si>
  <si>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</si>
  <si>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</si>
  <si>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</si>
  <si>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</si>
  <si>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</si>
  <si>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</si>
  <si>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</si>
  <si>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</si>
  <si>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</si>
  <si>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</si>
  <si>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</si>
  <si>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</si>
  <si>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</si>
  <si>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</si>
  <si>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</si>
  <si>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</si>
  <si>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</si>
  <si>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</si>
  <si>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</si>
  <si>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</si>
  <si>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</si>
  <si>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</si>
  <si>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</si>
  <si>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</si>
  <si>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</si>
  <si>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</si>
  <si>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</si>
  <si>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</si>
  <si>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</si>
  <si>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</si>
  <si>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</si>
  <si>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</si>
  <si>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</si>
  <si>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</si>
  <si>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</si>
  <si>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</si>
  <si>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</si>
  <si>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</si>
  <si>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</si>
  <si>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</si>
  <si>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</si>
  <si>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</si>
  <si>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</si>
  <si>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</si>
  <si>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</si>
  <si>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</si>
  <si>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</si>
  <si>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</si>
  <si>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</si>
  <si>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</si>
  <si>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</si>
  <si>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</si>
  <si>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</si>
  <si>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</si>
  <si>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</si>
  <si>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</si>
  <si>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</si>
  <si>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</si>
  <si>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</si>
  <si>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</si>
  <si>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</si>
  <si>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</si>
  <si>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</si>
  <si>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</si>
  <si>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</si>
  <si>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</si>
  <si>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</si>
  <si>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</si>
  <si>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</si>
  <si>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</si>
  <si>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</si>
  <si>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</si>
  <si>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</si>
  <si>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</si>
  <si>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</si>
  <si>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</si>
  <si>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</si>
  <si>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</si>
  <si>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</si>
  <si>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</si>
  <si>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</si>
  <si>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</si>
  <si>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</si>
  <si>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</si>
  <si>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</si>
  <si>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</si>
  <si>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</si>
  <si>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</si>
  <si>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</si>
  <si>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</si>
  <si>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</si>
  <si>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</si>
  <si>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</si>
  <si>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</si>
  <si>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</si>
  <si>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</si>
  <si>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</si>
  <si>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</si>
  <si>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</si>
  <si>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</si>
  <si>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</si>
  <si>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</si>
  <si>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</si>
  <si>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</si>
  <si>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</si>
  <si>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</si>
  <si>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</si>
  <si>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</si>
  <si>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</si>
  <si>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</si>
  <si>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</si>
  <si>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</si>
  <si>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</si>
  <si>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</si>
  <si>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</si>
  <si>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</si>
  <si>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</si>
  <si>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</si>
  <si>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</si>
  <si>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</si>
  <si>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</si>
  <si>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</si>
  <si>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</si>
  <si>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</si>
  <si>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</si>
  <si>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</si>
  <si>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</si>
  <si>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</si>
  <si>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</si>
  <si>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</si>
  <si>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</si>
  <si>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</si>
  <si>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</si>
  <si>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</si>
  <si>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</si>
  <si>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</si>
  <si>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</si>
  <si>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</si>
  <si>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</si>
  <si>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</si>
  <si>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</si>
  <si>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</si>
  <si>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</si>
  <si>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</si>
  <si>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</si>
  <si>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</si>
  <si>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</si>
  <si>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</si>
  <si>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</si>
  <si>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</si>
  <si>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</si>
  <si>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</si>
  <si>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</si>
  <si>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</si>
  <si>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</si>
  <si>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</si>
  <si>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</si>
  <si>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</si>
  <si>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</si>
  <si>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</si>
  <si>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</si>
  <si>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</si>
  <si>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</si>
  <si>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</si>
  <si>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</si>
  <si>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</si>
  <si>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</si>
  <si>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</si>
  <si>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</si>
  <si>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</si>
  <si>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</si>
  <si>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</si>
  <si>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</si>
  <si>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</si>
  <si>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</si>
  <si>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</si>
  <si>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</si>
  <si>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</si>
  <si>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</si>
  <si>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</si>
  <si>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</si>
  <si>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</si>
  <si>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</si>
  <si>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</si>
  <si>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</si>
  <si>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</si>
  <si>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</si>
  <si>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</si>
  <si>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</si>
  <si>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</si>
  <si>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</si>
  <si>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</si>
  <si>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</si>
  <si>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</si>
  <si>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</si>
  <si>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</si>
  <si>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</si>
  <si>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</si>
  <si>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</si>
  <si>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</si>
  <si>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</si>
  <si>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</si>
  <si>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</si>
  <si>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</si>
  <si>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</si>
  <si>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</si>
  <si>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</si>
  <si>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</si>
  <si>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</si>
  <si>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</si>
  <si>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</si>
  <si>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</si>
  <si>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</si>
  <si>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</si>
  <si>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</si>
  <si>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</si>
  <si>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</si>
  <si>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</si>
  <si>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</si>
  <si>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</si>
  <si>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</si>
  <si>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</si>
  <si>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</si>
  <si>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</si>
  <si>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</si>
  <si>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</si>
  <si>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</si>
  <si>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</si>
  <si>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</si>
  <si>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</si>
  <si>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</si>
  <si>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</si>
  <si>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</si>
  <si>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</si>
  <si>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</si>
  <si>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</si>
  <si>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</si>
  <si>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</si>
  <si>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</si>
  <si>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</si>
  <si>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</si>
  <si>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</si>
  <si>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</si>
  <si>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</si>
  <si>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</si>
  <si>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</si>
  <si>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</si>
  <si>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</si>
  <si>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</si>
  <si>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</si>
  <si>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</si>
  <si>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</si>
  <si>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</si>
  <si>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</si>
  <si>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</si>
  <si>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</si>
  <si>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</si>
  <si>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</si>
  <si>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</si>
  <si>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</si>
  <si>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</si>
  <si>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</si>
  <si>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</si>
  <si>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</si>
  <si>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</si>
  <si>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</si>
  <si>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</si>
  <si>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</si>
  <si>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</si>
  <si>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</si>
  <si>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</si>
  <si>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</si>
  <si>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</si>
  <si>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</si>
  <si>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</si>
  <si>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</si>
  <si>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</si>
  <si>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</si>
  <si>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</si>
  <si>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</si>
  <si>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</si>
  <si>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</si>
  <si>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</si>
  <si>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</si>
  <si>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</si>
  <si>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</si>
  <si>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</si>
  <si>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</si>
  <si>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</si>
  <si>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</si>
  <si>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</si>
  <si>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</si>
  <si>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</si>
  <si>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</si>
  <si>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</si>
  <si>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</si>
  <si>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</si>
  <si>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</si>
  <si>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</si>
  <si>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</si>
  <si>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</si>
  <si>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</si>
  <si>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</si>
  <si>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</si>
  <si>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</si>
  <si>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</si>
  <si>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</si>
  <si>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</si>
  <si>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</si>
  <si>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</si>
  <si>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</si>
  <si>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</si>
  <si>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</si>
  <si>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</si>
  <si>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</si>
  <si>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</si>
  <si>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</si>
  <si>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</si>
  <si>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</si>
  <si>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</si>
  <si>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</si>
  <si>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</si>
  <si>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</si>
  <si>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</si>
  <si>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</si>
  <si>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</si>
  <si>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</si>
  <si>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</si>
  <si>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</si>
  <si>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</si>
  <si>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</si>
  <si>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</si>
  <si>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</si>
  <si>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</si>
  <si>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</si>
  <si>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</si>
  <si>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</si>
  <si>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</si>
  <si>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</si>
  <si>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</si>
  <si>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</si>
  <si>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</si>
  <si>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</si>
  <si>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</si>
  <si>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</si>
  <si>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</si>
  <si>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</si>
  <si>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</si>
  <si>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</si>
  <si>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</si>
  <si>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</si>
  <si>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</si>
  <si>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</si>
  <si>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</si>
  <si>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</si>
  <si>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</si>
  <si>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</si>
  <si>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</si>
  <si>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</si>
  <si>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</si>
  <si>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</si>
  <si>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</si>
  <si>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</si>
  <si>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</si>
  <si>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</si>
  <si>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</si>
  <si>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</si>
  <si>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</si>
  <si>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</si>
  <si>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</si>
  <si>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</si>
  <si>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</si>
  <si>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</si>
  <si>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</si>
  <si>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</si>
  <si>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</si>
  <si>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</si>
  <si>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</si>
  <si>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</si>
  <si>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</si>
  <si>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</si>
  <si>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</si>
  <si>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</si>
  <si>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</si>
  <si>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</si>
  <si>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</si>
  <si>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</si>
  <si>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</si>
  <si>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</si>
  <si>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</si>
  <si>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</si>
  <si>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</si>
  <si>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</si>
  <si>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</si>
  <si>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</si>
  <si>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</si>
  <si>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</si>
  <si>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</si>
  <si>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</si>
  <si>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</si>
  <si>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</si>
  <si>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</si>
  <si>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</si>
  <si>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</si>
  <si>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</si>
  <si>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</si>
  <si>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</si>
  <si>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</si>
  <si>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</si>
  <si>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</si>
  <si>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</si>
  <si>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</si>
  <si>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</si>
  <si>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</si>
  <si>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</si>
  <si>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</si>
  <si>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</si>
  <si>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</si>
  <si>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</si>
  <si>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</si>
  <si>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</si>
  <si>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</si>
  <si>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</si>
  <si>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</si>
  <si>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</si>
  <si>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</si>
  <si>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</si>
  <si>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</si>
  <si>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</si>
  <si>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</si>
  <si>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</si>
  <si>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</si>
  <si>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</si>
  <si>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</si>
  <si>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</si>
  <si>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</si>
  <si>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</si>
  <si>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</si>
  <si>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</si>
  <si>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</si>
  <si>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</si>
  <si>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</si>
  <si>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</si>
  <si>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</si>
  <si>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</si>
  <si>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</si>
  <si>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</si>
  <si>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</si>
  <si>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</si>
  <si>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</si>
  <si>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</si>
  <si>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</si>
  <si>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</si>
  <si>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</si>
  <si>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</si>
  <si>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</si>
  <si>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</si>
  <si>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</si>
  <si>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</si>
  <si>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</si>
  <si>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</si>
  <si>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</si>
  <si>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</si>
  <si>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</si>
  <si>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</si>
  <si>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</si>
  <si>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</si>
  <si>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</si>
  <si>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</si>
  <si>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</si>
  <si>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</si>
  <si>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</si>
  <si>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</si>
  <si>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</si>
  <si>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</si>
  <si>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</si>
  <si>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</si>
  <si>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</si>
  <si>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</si>
  <si>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</si>
  <si>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</si>
  <si>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</si>
  <si>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</si>
  <si>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</si>
  <si>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</si>
  <si>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</si>
  <si>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</si>
  <si>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</si>
  <si>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</si>
  <si>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</si>
  <si>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</si>
  <si>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</si>
  <si>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</si>
  <si>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</si>
  <si>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</si>
  <si>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</si>
  <si>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</si>
  <si>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</si>
  <si>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</si>
  <si>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</si>
  <si>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</si>
  <si>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</si>
  <si>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</si>
  <si>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</si>
  <si>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</si>
  <si>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</si>
  <si>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</si>
  <si>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</si>
  <si>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</si>
  <si>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</si>
  <si>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</si>
  <si>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</si>
  <si>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</si>
  <si>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</si>
  <si>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</si>
  <si>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</si>
  <si>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</si>
  <si>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</si>
  <si>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</si>
  <si>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</si>
  <si>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</si>
  <si>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</si>
  <si>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</si>
  <si>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</si>
  <si>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</si>
  <si>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</si>
  <si>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</si>
  <si>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</si>
  <si>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</si>
  <si>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</si>
  <si>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</si>
  <si>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</si>
  <si>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</si>
  <si>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</si>
  <si>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</si>
  <si>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</si>
  <si>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</si>
  <si>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</si>
  <si>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</si>
  <si>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</si>
  <si>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</si>
  <si>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</si>
  <si>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</si>
  <si>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</si>
  <si>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</si>
  <si>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</si>
  <si>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</si>
  <si>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</si>
  <si>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</si>
  <si>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</si>
  <si>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</si>
  <si>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</si>
  <si>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</si>
  <si>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</si>
  <si>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</si>
  <si>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</si>
  <si>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</si>
  <si>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</si>
  <si>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</si>
  <si>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</si>
  <si>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</si>
  <si>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</si>
  <si>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</si>
  <si>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</si>
  <si>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</si>
  <si>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</si>
  <si>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</si>
  <si>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</si>
  <si>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</si>
  <si>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</si>
  <si>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</si>
  <si>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</si>
  <si>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</si>
  <si>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</si>
  <si>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</si>
  <si>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</si>
  <si>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</si>
  <si>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</si>
  <si>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</si>
  <si>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</si>
  <si>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</si>
  <si>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</si>
  <si>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</si>
  <si>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</si>
  <si>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</si>
  <si>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</si>
  <si>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</si>
  <si>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</si>
  <si>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</si>
  <si>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</si>
  <si>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</si>
  <si>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</si>
  <si>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</si>
  <si>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</si>
  <si>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</si>
  <si>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</si>
  <si>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</si>
  <si>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</si>
  <si>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</si>
  <si>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</si>
  <si>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</si>
  <si>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</si>
  <si>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</si>
  <si>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</si>
  <si>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</si>
  <si>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</si>
  <si>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</si>
  <si>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</si>
  <si>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</si>
  <si>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</si>
  <si>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</si>
  <si>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</si>
  <si>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</si>
  <si>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</si>
  <si>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</si>
  <si>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</si>
  <si>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</si>
  <si>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</si>
  <si>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</si>
  <si>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</si>
  <si>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</si>
  <si>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</si>
  <si>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</si>
  <si>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</si>
  <si>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</si>
  <si>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</si>
  <si>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</si>
  <si>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</si>
  <si>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</si>
  <si>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</si>
  <si>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</si>
  <si>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</si>
  <si>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</si>
  <si>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</si>
  <si>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</si>
  <si>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</si>
  <si>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</si>
  <si>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</si>
  <si>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</si>
  <si>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</si>
  <si>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</si>
  <si>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</si>
  <si>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</si>
  <si>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</si>
  <si>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</si>
  <si>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</si>
  <si>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</si>
  <si>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</si>
  <si>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</si>
  <si>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</si>
  <si>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</si>
  <si>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</si>
  <si>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</si>
  <si>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</si>
  <si>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</si>
  <si>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</si>
  <si>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</si>
  <si>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</si>
  <si>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</si>
  <si>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</si>
  <si>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</si>
  <si>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</si>
  <si>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</si>
  <si>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</si>
  <si>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</si>
  <si>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</si>
  <si>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</si>
  <si>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</si>
  <si>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</si>
  <si>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</si>
  <si>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</si>
  <si>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</si>
  <si>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</si>
  <si>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</si>
  <si>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</si>
  <si>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</si>
  <si>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</si>
  <si>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</si>
  <si>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</si>
  <si>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</si>
  <si>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</si>
  <si>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</si>
  <si>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</si>
  <si>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</si>
  <si>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</si>
  <si>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</si>
  <si>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</si>
  <si>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</si>
  <si>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</si>
  <si>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</si>
  <si>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</si>
  <si>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</si>
  <si>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</si>
  <si>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</si>
  <si>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</si>
  <si>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</si>
  <si>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</si>
  <si>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</si>
  <si>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</si>
  <si>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</si>
  <si>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</si>
  <si>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</si>
  <si>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</si>
  <si>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</si>
  <si>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</si>
  <si>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</si>
  <si>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</si>
  <si>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</si>
  <si>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</si>
  <si>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</si>
  <si>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</si>
  <si>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</si>
  <si>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</si>
  <si>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</si>
  <si>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</si>
  <si>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</si>
  <si>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</si>
  <si>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</si>
  <si>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</si>
  <si>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</si>
  <si>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</si>
  <si>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</si>
  <si>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</si>
  <si>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</si>
  <si>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</si>
  <si>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</si>
  <si>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</si>
  <si>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</si>
  <si>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</si>
  <si>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</si>
  <si>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</si>
  <si>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</si>
  <si>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</si>
  <si>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</si>
  <si>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</si>
  <si>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</si>
  <si>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</si>
  <si>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</si>
  <si>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</si>
  <si>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</si>
  <si>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</si>
  <si>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</si>
  <si>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</si>
  <si>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</si>
  <si>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</si>
  <si>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</si>
  <si>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</si>
  <si>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</si>
  <si>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</si>
  <si>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</si>
  <si>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</si>
  <si>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</si>
  <si>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</si>
  <si>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</si>
  <si>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</si>
  <si>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</si>
  <si>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</si>
  <si>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</si>
  <si>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</si>
  <si>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</si>
  <si>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</si>
  <si>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</si>
  <si>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</si>
  <si>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</si>
  <si>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</si>
  <si>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</si>
  <si>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</si>
  <si>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</si>
  <si>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</si>
  <si>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</si>
  <si>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</si>
  <si>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</si>
  <si>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</si>
  <si>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</si>
  <si>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</si>
  <si>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</si>
  <si>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</si>
  <si>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</si>
  <si>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</si>
  <si>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</si>
  <si>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</si>
  <si>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</si>
  <si>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</si>
  <si>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</si>
  <si>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</si>
  <si>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</si>
  <si>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</si>
  <si>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</si>
  <si>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</si>
  <si>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</si>
  <si>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</si>
  <si>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</si>
  <si>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</si>
  <si>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</si>
  <si>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</si>
  <si>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</si>
  <si>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</si>
  <si>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</si>
  <si>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</si>
  <si>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</si>
  <si>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</si>
  <si>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</si>
  <si>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</si>
  <si>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</si>
  <si>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</si>
  <si>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</si>
  <si>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</si>
  <si>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</si>
  <si>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</si>
  <si>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</si>
  <si>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</si>
  <si>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</si>
  <si>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</si>
  <si>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</si>
  <si>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</si>
  <si>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</si>
  <si>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</si>
  <si>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</si>
  <si>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</si>
  <si>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</si>
  <si>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</si>
  <si>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</si>
  <si>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</si>
  <si>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</si>
  <si>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</si>
  <si>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</si>
  <si>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</si>
  <si>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</si>
  <si>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</si>
  <si>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</si>
  <si>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</si>
  <si>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</si>
  <si>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</si>
  <si>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</si>
  <si>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</si>
  <si>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</si>
  <si>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</si>
  <si>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</si>
  <si>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</si>
  <si>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</si>
  <si>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</si>
  <si>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</si>
  <si>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</si>
  <si>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</si>
  <si>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</si>
  <si>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</si>
  <si>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</si>
  <si>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</si>
  <si>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</si>
  <si>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</si>
  <si>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</si>
  <si>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</si>
  <si>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</si>
  <si>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</si>
  <si>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</si>
  <si>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</si>
  <si>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</si>
  <si>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</si>
  <si>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</si>
  <si>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</si>
  <si>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</si>
  <si>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</si>
  <si>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</si>
  <si>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</si>
  <si>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</si>
  <si>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</si>
  <si>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</si>
  <si>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</si>
  <si>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</si>
  <si>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</si>
  <si>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</si>
  <si>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</si>
  <si>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</si>
  <si>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</si>
  <si>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</si>
  <si>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</si>
  <si>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</si>
  <si>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</si>
  <si>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</si>
  <si>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</si>
  <si>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</si>
  <si>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</si>
  <si>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</si>
  <si>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</si>
  <si>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</si>
  <si>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</si>
  <si>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</si>
  <si>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</si>
  <si>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</si>
  <si>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</si>
  <si>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</si>
  <si>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</si>
  <si>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</si>
  <si>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</si>
  <si>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</si>
  <si>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</si>
  <si>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</si>
  <si>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</si>
  <si>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</si>
  <si>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</si>
  <si>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</si>
  <si>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</si>
  <si>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</si>
  <si>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</si>
  <si>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</si>
  <si>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</si>
  <si>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</si>
  <si>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</si>
  <si>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</si>
  <si>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</si>
  <si>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</si>
  <si>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</si>
  <si>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</si>
  <si>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</si>
  <si>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</si>
  <si>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</si>
  <si>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</si>
  <si>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</si>
  <si>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</si>
  <si>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</si>
  <si>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</si>
  <si>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</si>
  <si>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</si>
  <si>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</si>
  <si>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</si>
  <si>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</si>
  <si>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</si>
  <si>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</si>
  <si>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</si>
  <si>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</si>
  <si>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</si>
  <si>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</si>
  <si>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</si>
  <si>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</si>
  <si>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</si>
  <si>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</si>
  <si>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</si>
  <si>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</si>
  <si>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</si>
  <si>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</si>
  <si>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</si>
  <si>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</si>
  <si>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</si>
  <si>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</si>
  <si>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</si>
  <si>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</si>
  <si>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</si>
  <si>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</si>
  <si>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</si>
  <si>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</si>
  <si>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</si>
  <si>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</si>
  <si>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</si>
  <si>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</si>
  <si>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</si>
  <si>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</si>
  <si>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</si>
  <si>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</si>
  <si>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</si>
  <si>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</si>
  <si>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</si>
  <si>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</si>
  <si>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</si>
  <si>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</si>
  <si>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</si>
  <si>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</si>
  <si>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</si>
  <si>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</si>
  <si>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</si>
  <si>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</si>
  <si>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</si>
  <si>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</si>
  <si>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</si>
  <si>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</si>
  <si>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</si>
  <si>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</si>
  <si>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</si>
  <si>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</si>
  <si>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</si>
  <si>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</si>
  <si>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</si>
  <si>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</si>
  <si>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</si>
  <si>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</si>
  <si>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</si>
  <si>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</si>
  <si>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</si>
  <si>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</si>
  <si>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</si>
  <si>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</si>
  <si>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</si>
  <si>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</si>
  <si>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</si>
  <si>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</si>
  <si>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</si>
  <si>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</si>
  <si>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</si>
  <si>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</si>
  <si>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</si>
  <si>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</si>
  <si>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</si>
  <si>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</si>
  <si>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</si>
  <si>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</si>
  <si>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</si>
  <si>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</si>
  <si>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</si>
  <si>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</si>
  <si>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</si>
  <si>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</si>
  <si>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</si>
  <si>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</si>
  <si>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</si>
  <si>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</si>
  <si>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</si>
  <si>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</si>
  <si>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</si>
  <si>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</si>
  <si>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</si>
  <si>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</si>
  <si>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</si>
  <si>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</si>
  <si>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</si>
  <si>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</si>
  <si>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</si>
  <si>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</si>
  <si>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</si>
  <si>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</si>
  <si>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</si>
  <si>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</si>
  <si>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</si>
  <si>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</si>
  <si>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</si>
  <si>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</si>
  <si>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</si>
  <si>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</si>
  <si>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</si>
  <si>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</si>
  <si>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</si>
  <si>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</si>
  <si>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</si>
  <si>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</si>
  <si>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</si>
  <si>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</si>
  <si>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</si>
  <si>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</si>
  <si>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</si>
  <si>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</si>
  <si>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</si>
  <si>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</si>
  <si>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</si>
  <si>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</si>
  <si>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</si>
  <si>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</si>
  <si>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</si>
  <si>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</si>
  <si>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</si>
  <si>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</si>
  <si>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</si>
  <si>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</si>
  <si>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</si>
  <si>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</si>
  <si>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</si>
  <si>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</si>
  <si>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</si>
  <si>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</si>
  <si>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</si>
  <si>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</si>
  <si>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</si>
  <si>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</si>
  <si>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</si>
  <si>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</si>
  <si>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</si>
  <si>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</si>
  <si>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</si>
  <si>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</si>
  <si>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</si>
  <si>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</si>
  <si>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</si>
  <si>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</si>
  <si>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</si>
  <si>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</si>
  <si>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</si>
  <si>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</si>
  <si>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</si>
  <si>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</si>
  <si>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</si>
  <si>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</si>
  <si>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</si>
  <si>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</si>
  <si>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</si>
  <si>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</si>
  <si>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</si>
  <si>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</si>
  <si>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</si>
  <si>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</si>
  <si>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</si>
  <si>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</si>
  <si>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</si>
  <si>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</si>
  <si>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</si>
  <si>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</si>
  <si>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</si>
  <si>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</si>
  <si>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</si>
  <si>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</si>
  <si>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</si>
  <si>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</si>
  <si>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</si>
  <si>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</si>
  <si>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</si>
  <si>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</si>
  <si>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</si>
  <si>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</si>
  <si>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</si>
  <si>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</si>
  <si>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</si>
  <si>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</si>
  <si>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</si>
  <si>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</si>
  <si>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</si>
  <si>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</si>
  <si>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</si>
  <si>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</si>
  <si>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</si>
  <si>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</si>
  <si>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</si>
  <si>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</si>
  <si>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</si>
  <si>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</si>
  <si>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</si>
  <si>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</si>
  <si>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</si>
  <si>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</si>
  <si>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</si>
  <si>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</si>
  <si>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</si>
  <si>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</si>
  <si>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</si>
  <si>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</si>
  <si>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</si>
  <si>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</si>
  <si>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</si>
  <si>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</si>
  <si>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</si>
  <si>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</si>
  <si>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</si>
  <si>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</si>
  <si>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</si>
  <si>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</si>
  <si>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</si>
  <si>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</si>
  <si>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</si>
  <si>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</si>
  <si>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</si>
  <si>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</si>
  <si>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</si>
  <si>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</si>
  <si>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</si>
  <si>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</si>
  <si>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</si>
  <si>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</si>
  <si>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</si>
  <si>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</si>
  <si>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</si>
  <si>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</si>
  <si>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</si>
  <si>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</si>
  <si>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</si>
  <si>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</si>
  <si>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</si>
  <si>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</si>
  <si>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</si>
  <si>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</si>
  <si>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</si>
  <si>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</si>
  <si>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</si>
  <si>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</si>
  <si>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</si>
  <si>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</si>
  <si>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</si>
  <si>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</si>
  <si>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</si>
  <si>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</si>
  <si>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</si>
  <si>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</si>
  <si>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</si>
  <si>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</si>
  <si>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</si>
  <si>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</si>
  <si>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</si>
  <si>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</si>
  <si>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</si>
  <si>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</si>
  <si>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</si>
  <si>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</si>
  <si>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</si>
  <si>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</si>
  <si>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</si>
  <si>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</si>
  <si>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</si>
  <si>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</si>
  <si>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</si>
  <si>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</si>
  <si>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</si>
  <si>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</si>
  <si>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</si>
  <si>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</si>
  <si>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</si>
  <si>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</si>
  <si>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</si>
  <si>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</si>
  <si>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</si>
  <si>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</si>
  <si>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</si>
  <si>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</si>
  <si>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</si>
  <si>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</si>
  <si>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</si>
  <si>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</si>
  <si>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</si>
  <si>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</si>
  <si>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</si>
  <si>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</si>
  <si>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</si>
  <si>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</si>
  <si>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</si>
  <si>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</si>
  <si>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</si>
  <si>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</si>
  <si>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</si>
  <si>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</si>
  <si>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</si>
  <si>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</si>
  <si>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</si>
  <si>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</si>
  <si>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</si>
  <si>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</si>
  <si>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</si>
  <si>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</si>
  <si>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</si>
  <si>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</si>
  <si>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</si>
  <si>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</si>
  <si>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</si>
  <si>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</si>
  <si>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</si>
  <si>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</si>
  <si>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</si>
  <si>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</si>
  <si>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</si>
  <si>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</si>
  <si>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</si>
  <si>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</si>
  <si>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</si>
  <si>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</si>
  <si>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</si>
  <si>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</si>
  <si>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</si>
  <si>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</si>
  <si>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</si>
  <si>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</si>
  <si>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</si>
  <si>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</si>
  <si>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</si>
  <si>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</si>
  <si>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</si>
  <si>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</si>
  <si>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</si>
  <si>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</si>
  <si>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</si>
  <si>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</si>
  <si>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</si>
  <si>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</si>
  <si>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</si>
  <si>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</si>
  <si>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</si>
  <si>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</si>
  <si>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</si>
  <si>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</si>
  <si>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</si>
  <si>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</si>
  <si>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</si>
  <si>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</si>
  <si>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</si>
  <si>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</si>
  <si>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</si>
  <si>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</si>
  <si>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</si>
  <si>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</si>
  <si>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</si>
  <si>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</si>
  <si>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</si>
  <si>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</si>
  <si>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</si>
  <si>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</si>
  <si>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</si>
  <si>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</si>
  <si>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</si>
  <si>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</si>
  <si>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</si>
  <si>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</si>
  <si>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</si>
  <si>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</si>
  <si>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</si>
  <si>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</si>
  <si>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</si>
  <si>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</si>
  <si>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</si>
  <si>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</si>
  <si>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</si>
  <si>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</si>
  <si>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</si>
  <si>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</si>
  <si>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</si>
  <si>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</si>
  <si>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</si>
  <si>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</si>
  <si>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</si>
  <si>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</si>
  <si>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</si>
  <si>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</si>
  <si>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</si>
  <si>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</si>
  <si>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</si>
  <si>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</si>
  <si>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</si>
  <si>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</si>
  <si>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</si>
  <si>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</si>
  <si>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</si>
  <si>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</si>
  <si>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</si>
  <si>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</si>
  <si>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</si>
  <si>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</si>
  <si>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</si>
  <si>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</si>
  <si>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</si>
  <si>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</si>
  <si>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</si>
  <si>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</si>
  <si>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</si>
  <si>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</si>
  <si>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</si>
  <si>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</si>
  <si>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</si>
  <si>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</si>
  <si>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</si>
  <si>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</si>
  <si>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</si>
  <si>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</si>
  <si>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</si>
  <si>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</si>
  <si>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</si>
  <si>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</si>
  <si>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</si>
  <si>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</si>
  <si>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</si>
  <si>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</si>
  <si>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</si>
  <si>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</si>
  <si>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</si>
  <si>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</si>
  <si>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</si>
  <si>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</si>
  <si>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</si>
  <si>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</si>
  <si>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</si>
  <si>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</si>
  <si>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</si>
  <si>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</si>
  <si>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</si>
  <si>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</si>
  <si>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</si>
  <si>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</si>
  <si>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</si>
  <si>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</si>
  <si>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</si>
  <si>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</si>
  <si>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</si>
  <si>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</si>
  <si>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</si>
  <si>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</si>
  <si>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</si>
  <si>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</si>
  <si>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</si>
  <si>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</si>
  <si>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</si>
  <si>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</si>
  <si>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</si>
  <si>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</si>
  <si>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</si>
  <si>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</si>
  <si>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</si>
  <si>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</si>
  <si>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</si>
  <si>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</si>
  <si>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</si>
  <si>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</si>
  <si>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</si>
  <si>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</si>
  <si>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</si>
  <si>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</si>
  <si>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</si>
  <si>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</si>
  <si>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</si>
  <si>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</si>
  <si>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</si>
  <si>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</si>
  <si>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</si>
  <si>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</si>
  <si>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</si>
  <si>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</si>
  <si>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</si>
  <si>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</si>
  <si>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</si>
  <si>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</si>
  <si>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</si>
  <si>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</si>
  <si>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</si>
  <si>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</si>
  <si>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</si>
  <si>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</si>
  <si>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</si>
  <si>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</si>
  <si>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</si>
  <si>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</si>
  <si>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</si>
  <si>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</si>
  <si>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</si>
  <si>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</si>
  <si>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</si>
  <si>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</si>
  <si>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</si>
  <si>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</si>
  <si>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</si>
  <si>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</si>
  <si>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</si>
  <si>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</si>
  <si>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</si>
  <si>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</si>
  <si>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</si>
  <si>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</si>
  <si>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</si>
  <si>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</si>
  <si>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</si>
  <si>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</si>
  <si>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</si>
  <si>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</si>
  <si>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</si>
  <si>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</si>
  <si>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</si>
  <si>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</si>
  <si>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</si>
  <si>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</si>
  <si>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</si>
  <si>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</si>
  <si>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</si>
  <si>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</si>
  <si>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</si>
  <si>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</si>
  <si>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</si>
  <si>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</si>
  <si>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</si>
  <si>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</si>
  <si>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</si>
  <si>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</si>
  <si>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</si>
  <si>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</si>
  <si>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</si>
  <si>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</si>
  <si>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</si>
  <si>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</si>
  <si>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</si>
  <si>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</si>
  <si>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</si>
  <si>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</si>
  <si>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</si>
  <si>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</si>
  <si>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</si>
  <si>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</si>
  <si>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</si>
  <si>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</si>
  <si>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</si>
  <si>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</si>
  <si>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</si>
  <si>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</si>
  <si>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</si>
  <si>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</si>
  <si>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</si>
  <si>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</si>
  <si>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</si>
  <si>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</si>
  <si>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</si>
  <si>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</si>
  <si>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</si>
  <si>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</si>
  <si>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</si>
  <si>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</si>
  <si>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</si>
  <si>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</si>
  <si>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</si>
  <si>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</si>
  <si>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</si>
  <si>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</si>
  <si>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</si>
  <si>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</si>
  <si>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</si>
  <si>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</si>
  <si>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</si>
  <si>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</si>
  <si>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</si>
  <si>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</si>
  <si>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</si>
  <si>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</si>
  <si>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</si>
  <si>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</si>
  <si>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</si>
  <si>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</si>
  <si>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</si>
  <si>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</si>
  <si>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</si>
  <si>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</si>
  <si>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</si>
  <si>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</si>
  <si>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</si>
  <si>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</si>
  <si>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</si>
  <si>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</si>
  <si>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</si>
  <si>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</si>
  <si>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</si>
  <si>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</si>
  <si>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</si>
  <si>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</si>
  <si>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</si>
  <si>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</si>
  <si>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</si>
  <si>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</si>
  <si>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</si>
  <si>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</si>
  <si>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</si>
  <si>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</si>
  <si>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</si>
  <si>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</si>
  <si>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</si>
  <si>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</si>
  <si>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</si>
  <si>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</si>
  <si>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</si>
  <si>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</si>
  <si>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</si>
  <si>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</si>
  <si>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</si>
  <si>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</si>
  <si>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</si>
  <si>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</si>
  <si>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</si>
  <si>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</si>
  <si>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</si>
  <si>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</si>
  <si>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</si>
  <si>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</si>
  <si>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</si>
  <si>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</si>
  <si>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</si>
  <si>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</si>
  <si>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</si>
  <si>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</si>
  <si>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</si>
  <si>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</si>
  <si>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</si>
  <si>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</si>
  <si>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</si>
  <si>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</si>
  <si>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</si>
  <si>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</si>
  <si>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</si>
  <si>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</si>
  <si>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</si>
  <si>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</si>
  <si>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</si>
  <si>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</si>
  <si>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</si>
  <si>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</si>
  <si>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</si>
  <si>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</si>
  <si>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</si>
  <si>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</si>
  <si>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</si>
  <si>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</si>
  <si>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</si>
  <si>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</si>
  <si>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</si>
  <si>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</si>
  <si>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</si>
  <si>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</si>
  <si>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</si>
  <si>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</si>
  <si>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</si>
  <si>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</si>
  <si>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</si>
  <si>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</si>
  <si>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</si>
  <si>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</si>
  <si>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</si>
  <si>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</si>
  <si>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</si>
  <si>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</si>
  <si>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</si>
  <si>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</si>
  <si>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</si>
  <si>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</si>
  <si>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</si>
  <si>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</si>
  <si>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</si>
  <si>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</si>
  <si>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</si>
  <si>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</si>
  <si>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</si>
  <si>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</si>
  <si>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</si>
  <si>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</si>
  <si>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</si>
  <si>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</si>
  <si>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</si>
  <si>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</si>
  <si>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</si>
  <si>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</si>
  <si>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</si>
  <si>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</si>
  <si>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</si>
  <si>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</si>
  <si>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</si>
  <si>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</si>
  <si>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</si>
  <si>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</si>
  <si>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</si>
  <si>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</si>
  <si>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</si>
  <si>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</si>
  <si>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</si>
  <si>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</si>
  <si>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</si>
  <si>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</si>
  <si>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</si>
  <si>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</si>
  <si>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</si>
  <si>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</si>
  <si>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</si>
  <si>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</si>
  <si>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</si>
  <si>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</si>
  <si>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</si>
  <si>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</si>
  <si>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</si>
  <si>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</si>
  <si>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</si>
  <si>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</si>
  <si>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</si>
  <si>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</si>
  <si>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</si>
  <si>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</si>
  <si>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</si>
  <si>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</si>
  <si>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</si>
  <si>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</si>
  <si>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</si>
  <si>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</si>
  <si>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</si>
  <si>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</si>
  <si>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</si>
  <si>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</si>
  <si>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</si>
  <si>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</si>
  <si>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</si>
  <si>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</si>
  <si>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</si>
  <si>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</si>
  <si>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</si>
  <si>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</si>
  <si>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</si>
  <si>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</si>
  <si>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</si>
  <si>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</si>
  <si>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</si>
  <si>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</si>
  <si>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</si>
  <si>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</si>
  <si>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</si>
  <si>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</si>
  <si>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</si>
  <si>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</si>
  <si>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</si>
  <si>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</si>
  <si>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</si>
  <si>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</si>
  <si>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</si>
  <si>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</si>
  <si>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</si>
  <si>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</si>
  <si>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</si>
  <si>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</si>
  <si>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</si>
  <si>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</si>
  <si>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</si>
  <si>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</si>
  <si>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</si>
  <si>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</si>
  <si>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</si>
  <si>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</si>
  <si>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</si>
  <si>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</si>
  <si>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</si>
  <si>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</si>
  <si>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</si>
  <si>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</si>
  <si>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</si>
  <si>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</si>
  <si>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</si>
  <si>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</si>
  <si>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</si>
  <si>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</si>
  <si>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</si>
  <si>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</si>
  <si>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</si>
  <si>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</si>
  <si>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</si>
  <si>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</si>
  <si>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</si>
  <si>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</si>
  <si>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</si>
  <si>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</si>
  <si>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</si>
  <si>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</si>
  <si>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</si>
  <si>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</si>
  <si>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</si>
  <si>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</si>
  <si>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</si>
  <si>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</si>
  <si>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</si>
  <si>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</si>
  <si>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</si>
  <si>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</si>
  <si>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</si>
  <si>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</si>
  <si>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</si>
  <si>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</si>
  <si>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</si>
  <si>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</si>
  <si>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</si>
  <si>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</si>
  <si>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</si>
  <si>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</si>
  <si>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</si>
  <si>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</si>
  <si>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</si>
  <si>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</si>
  <si>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</si>
  <si>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</si>
  <si>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</si>
  <si>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</si>
  <si>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</si>
  <si>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</si>
  <si>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</si>
  <si>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</si>
  <si>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</si>
  <si>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</si>
  <si>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</si>
  <si>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</si>
  <si>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</si>
  <si>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</si>
  <si>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</si>
  <si>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</si>
  <si>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</si>
  <si>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</si>
  <si>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</si>
  <si>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</si>
  <si>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</si>
  <si>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</si>
  <si>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</si>
  <si>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</si>
  <si>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</si>
  <si>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</si>
  <si>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</si>
  <si>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</si>
  <si>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</si>
  <si>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</si>
  <si>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</si>
  <si>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</si>
  <si>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</si>
  <si>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</si>
  <si>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</si>
  <si>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</si>
  <si>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</si>
  <si>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</si>
  <si>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</si>
  <si>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</si>
  <si>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</si>
  <si>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</si>
  <si>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</si>
  <si>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</si>
  <si>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</si>
  <si>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</si>
  <si>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</si>
  <si>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</si>
  <si>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</si>
  <si>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</si>
  <si>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</si>
  <si>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</si>
  <si>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</si>
  <si>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</si>
  <si>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</si>
  <si>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</si>
  <si>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</si>
  <si>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</si>
  <si>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</si>
  <si>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</si>
  <si>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</si>
  <si>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</si>
  <si>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</si>
  <si>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</si>
  <si>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</si>
  <si>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</si>
  <si>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</si>
  <si>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</si>
  <si>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</si>
  <si>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</si>
  <si>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</si>
  <si>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</si>
  <si>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</si>
  <si>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</si>
  <si>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</si>
  <si>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</si>
  <si>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</si>
  <si>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</si>
  <si>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</si>
  <si>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</si>
  <si>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</si>
  <si>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</si>
  <si>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</si>
  <si>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</si>
  <si>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</si>
  <si>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</si>
  <si>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</si>
  <si>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</si>
  <si>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</si>
  <si>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</si>
  <si>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</si>
  <si>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</si>
  <si>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</si>
  <si>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</si>
  <si>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</si>
  <si>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</si>
  <si>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</si>
  <si>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</si>
  <si>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</si>
  <si>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</si>
  <si>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</si>
  <si>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</si>
  <si>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</si>
  <si>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</si>
  <si>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</si>
  <si>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</si>
  <si>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</si>
  <si>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</si>
  <si>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</si>
  <si>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</si>
  <si>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</si>
  <si>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</si>
  <si>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</si>
  <si>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</si>
  <si>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</si>
  <si>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</si>
  <si>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</si>
  <si>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</si>
  <si>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</si>
  <si>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</si>
  <si>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</si>
  <si>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</si>
  <si>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</si>
  <si>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</si>
  <si>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</si>
  <si>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</si>
  <si>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</si>
  <si>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</si>
  <si>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</si>
  <si>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</si>
  <si>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</si>
  <si>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</si>
  <si>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</si>
  <si>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</si>
  <si>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</si>
  <si>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</si>
  <si>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</si>
  <si>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</si>
  <si>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</si>
  <si>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</si>
  <si>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</si>
  <si>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</si>
  <si>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</si>
  <si>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</si>
  <si>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</si>
  <si>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</si>
  <si>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</si>
  <si>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</si>
  <si>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</si>
  <si>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</si>
  <si>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</si>
  <si>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</si>
  <si>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</si>
  <si>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</si>
  <si>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</si>
  <si>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</si>
  <si>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</si>
  <si>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</si>
  <si>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</si>
  <si>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</si>
  <si>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</si>
  <si>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</si>
  <si>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</si>
  <si>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</si>
  <si>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</si>
  <si>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</si>
  <si>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</si>
  <si>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</si>
  <si>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</si>
  <si>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</si>
  <si>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</si>
  <si>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</si>
  <si>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</si>
  <si>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</si>
  <si>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</si>
  <si>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</si>
  <si>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</si>
  <si>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</si>
  <si>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</si>
  <si>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</si>
  <si>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</si>
  <si>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</si>
  <si>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</si>
  <si>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</si>
  <si>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</si>
  <si>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</si>
  <si>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</si>
  <si>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</si>
  <si>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</si>
  <si>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</si>
  <si>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</si>
  <si>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</si>
  <si>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</si>
  <si>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</si>
  <si>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</si>
  <si>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</si>
  <si>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</si>
  <si>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</si>
  <si>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</si>
  <si>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</si>
  <si>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</si>
  <si>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</si>
  <si>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</si>
  <si>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</si>
  <si>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</si>
  <si>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</si>
  <si>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</si>
  <si>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</si>
  <si>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</si>
  <si>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</si>
  <si>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</si>
  <si>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</si>
  <si>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</si>
  <si>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</si>
  <si>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</si>
  <si>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</si>
  <si>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</si>
  <si>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</si>
  <si>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</si>
  <si>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</si>
  <si>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</si>
  <si>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</si>
  <si>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</si>
  <si>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</si>
  <si>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</si>
  <si>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</si>
  <si>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</si>
  <si>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</si>
  <si>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</si>
  <si>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</si>
  <si>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</si>
  <si>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</si>
  <si>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</si>
  <si>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</si>
  <si>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</si>
  <si>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</si>
  <si>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</si>
  <si>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</si>
  <si>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</si>
  <si>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</si>
  <si>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</si>
  <si>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</si>
  <si>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</si>
  <si>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</si>
  <si>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</si>
  <si>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</si>
  <si>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</si>
  <si>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</si>
  <si>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</si>
  <si>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</si>
  <si>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</si>
  <si>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</si>
  <si>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</si>
  <si>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</si>
  <si>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</si>
  <si>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</si>
  <si>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</si>
  <si>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</si>
  <si>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</si>
  <si>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</si>
  <si>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</si>
  <si>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</si>
  <si>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</si>
  <si>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</si>
  <si>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</si>
  <si>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</si>
  <si>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</si>
  <si>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</si>
  <si>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</si>
  <si>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</si>
  <si>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</si>
  <si>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</si>
  <si>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</si>
  <si>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</si>
  <si>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</si>
  <si>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</si>
  <si>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</si>
  <si>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</si>
  <si>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</si>
  <si>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</si>
  <si>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</si>
  <si>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</si>
  <si>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</si>
  <si>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</si>
  <si>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</si>
  <si>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</si>
  <si>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</si>
  <si>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</si>
  <si>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</si>
  <si>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</si>
  <si>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</si>
  <si>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</si>
  <si>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</si>
  <si>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</si>
  <si>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</si>
  <si>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</si>
  <si>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</si>
  <si>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</si>
  <si>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</si>
  <si>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</si>
  <si>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</si>
  <si>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</si>
  <si>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</si>
  <si>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</si>
  <si>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</si>
  <si>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</si>
  <si>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</si>
  <si>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</si>
  <si>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</si>
  <si>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</si>
  <si>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</si>
  <si>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</si>
  <si>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</si>
  <si>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</si>
  <si>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</si>
  <si>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</si>
  <si>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</si>
  <si>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</si>
  <si>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</si>
  <si>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</si>
  <si>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</si>
  <si>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</si>
  <si>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</si>
  <si>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</si>
  <si>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</si>
  <si>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</si>
  <si>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</si>
  <si>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</si>
  <si>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</si>
  <si>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</si>
  <si>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</si>
  <si>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</si>
  <si>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</si>
  <si>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</si>
  <si>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</si>
  <si>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</si>
  <si>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</si>
  <si>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</si>
  <si>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</si>
  <si>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</si>
  <si>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</si>
  <si>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</si>
  <si>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</si>
  <si>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</si>
  <si>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</si>
  <si>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</si>
  <si>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</si>
  <si>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</si>
  <si>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</si>
  <si>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</si>
  <si>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</si>
  <si>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</si>
  <si>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</si>
  <si>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</si>
  <si>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</si>
  <si>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</si>
  <si>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</si>
  <si>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</si>
  <si>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</si>
  <si>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</si>
  <si>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</si>
  <si>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</si>
  <si>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</si>
  <si>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</si>
  <si>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</si>
  <si>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</si>
  <si>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</si>
  <si>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</si>
  <si>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</si>
  <si>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</si>
  <si>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</si>
  <si>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</si>
  <si>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</si>
  <si>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</si>
  <si>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</si>
  <si>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</si>
  <si>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</si>
  <si>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</si>
  <si>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</si>
  <si>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</si>
  <si>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</si>
  <si>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</si>
  <si>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</si>
  <si>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</si>
  <si>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</si>
  <si>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</si>
  <si>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</si>
  <si>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</si>
  <si>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</si>
  <si>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</si>
  <si>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</si>
  <si>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</si>
  <si>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</si>
  <si>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</si>
  <si>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</si>
  <si>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</si>
  <si>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</si>
  <si>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</si>
  <si>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</si>
  <si>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</si>
  <si>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</si>
  <si>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</si>
  <si>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</si>
  <si>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</si>
  <si>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</si>
  <si>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</si>
  <si>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</si>
  <si>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</si>
  <si>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</si>
  <si>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</si>
  <si>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</si>
  <si>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</si>
  <si>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</si>
  <si>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</si>
  <si>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</si>
  <si>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</si>
  <si>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</si>
  <si>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</si>
  <si>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</si>
  <si>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</si>
  <si>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</si>
  <si>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</si>
  <si>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</si>
  <si>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</si>
  <si>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</si>
  <si>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</si>
  <si>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</si>
  <si>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</si>
  <si>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</si>
  <si>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</si>
  <si>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</si>
  <si>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</si>
  <si>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</si>
  <si>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</si>
  <si>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</si>
  <si>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</si>
  <si>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</si>
  <si>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</si>
  <si>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</si>
  <si>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</si>
  <si>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</si>
  <si>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</si>
  <si>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</si>
  <si>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</si>
  <si>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</si>
  <si>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</si>
  <si>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</si>
  <si>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</si>
  <si>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</si>
  <si>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</si>
  <si>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</si>
  <si>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</si>
  <si>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</si>
  <si>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</si>
  <si>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</si>
  <si>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</si>
  <si>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</si>
  <si>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</si>
  <si>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</si>
  <si>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</si>
  <si>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</si>
  <si>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</si>
  <si>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</si>
  <si>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</si>
  <si>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</si>
  <si>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</si>
  <si>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</si>
  <si>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</si>
  <si>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</si>
  <si>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</si>
  <si>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</si>
  <si>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</si>
  <si>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</si>
  <si>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</si>
  <si>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</si>
  <si>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</si>
  <si>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</si>
  <si>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</si>
  <si>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</si>
  <si>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</si>
  <si>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</si>
  <si>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</si>
  <si>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</si>
  <si>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</si>
  <si>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</si>
  <si>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</si>
  <si>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</si>
  <si>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</si>
  <si>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</si>
  <si>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</si>
  <si>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</si>
  <si>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</si>
  <si>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</si>
  <si>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</si>
  <si>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</si>
  <si>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</si>
  <si>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</si>
  <si>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</si>
  <si>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</si>
  <si>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</si>
  <si>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</si>
  <si>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</si>
  <si>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</si>
  <si>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</si>
  <si>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</si>
  <si>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</si>
  <si>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</si>
  <si>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</si>
  <si>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</si>
  <si>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</si>
  <si>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</si>
  <si>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</si>
  <si>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</si>
  <si>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</si>
  <si>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</si>
  <si>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</si>
  <si>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</si>
  <si>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</si>
  <si>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</si>
  <si>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</si>
  <si>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</si>
  <si>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</si>
  <si>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</si>
  <si>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</si>
  <si>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</si>
  <si>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</si>
  <si>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</si>
  <si>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</si>
  <si>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</si>
  <si>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</si>
  <si>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</si>
  <si>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</si>
  <si>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</si>
  <si>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</si>
  <si>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</si>
  <si>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</si>
  <si>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</si>
  <si>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</si>
  <si>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</si>
  <si>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</si>
  <si>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</si>
  <si>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</si>
  <si>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</si>
  <si>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</si>
  <si>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</si>
  <si>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</si>
  <si>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</si>
  <si>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</si>
  <si>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</si>
  <si>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</si>
  <si>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</si>
  <si>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</si>
  <si>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</si>
  <si>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</si>
  <si>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</si>
  <si>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</si>
  <si>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</si>
  <si>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</si>
  <si>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</si>
  <si>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</si>
  <si>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</si>
  <si>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</si>
  <si>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</si>
  <si>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</si>
  <si>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</si>
  <si>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</si>
  <si>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</si>
  <si>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</si>
  <si>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</si>
  <si>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</si>
  <si>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</si>
  <si>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</si>
  <si>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</si>
  <si>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</si>
  <si>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</si>
  <si>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</si>
  <si>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</si>
  <si>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</si>
  <si>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</si>
  <si>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</si>
  <si>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</si>
  <si>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</si>
  <si>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</si>
  <si>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</si>
  <si>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</si>
  <si>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</si>
  <si>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</si>
  <si>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</si>
  <si>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</si>
  <si>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</si>
  <si>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</si>
  <si>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</si>
  <si>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</si>
  <si>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</si>
  <si>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</si>
  <si>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</si>
  <si>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</si>
  <si>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</si>
  <si>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</si>
  <si>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</si>
  <si>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</si>
  <si>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</si>
  <si>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</si>
  <si>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</si>
  <si>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</si>
  <si>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</si>
  <si>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</si>
  <si>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</si>
  <si>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</si>
  <si>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</si>
  <si>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</si>
  <si>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</si>
  <si>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</si>
  <si>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</si>
  <si>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</si>
  <si>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</si>
  <si>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</si>
  <si>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</si>
  <si>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</si>
  <si>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</si>
  <si>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</si>
  <si>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</si>
  <si>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</si>
  <si>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</si>
  <si>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</si>
  <si>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</si>
  <si>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</si>
  <si>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</si>
  <si>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</si>
  <si>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</si>
  <si>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</si>
  <si>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</si>
  <si>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</si>
  <si>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</si>
  <si>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</si>
  <si>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</si>
  <si>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</si>
  <si>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</si>
  <si>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</si>
  <si>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</si>
  <si>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</si>
  <si>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</si>
  <si>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</si>
  <si>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</si>
  <si>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</si>
  <si>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</si>
  <si>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</si>
  <si>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</si>
  <si>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</si>
  <si>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</si>
  <si>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</si>
  <si>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</si>
  <si>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</si>
  <si>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</si>
  <si>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</si>
  <si>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</si>
  <si>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</si>
  <si>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</si>
  <si>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</si>
  <si>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</si>
  <si>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</si>
  <si>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</si>
  <si>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</si>
  <si>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</si>
  <si>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</si>
  <si>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</si>
  <si>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</si>
  <si>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</si>
  <si>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</si>
  <si>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</si>
  <si>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</si>
  <si>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</si>
  <si>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</si>
  <si>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</si>
  <si>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</si>
  <si>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</si>
  <si>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</si>
  <si>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</si>
  <si>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</si>
  <si>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</si>
  <si>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</si>
  <si>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</si>
  <si>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</si>
  <si>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</si>
  <si>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</si>
  <si>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</si>
  <si>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</si>
  <si>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</si>
  <si>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</si>
  <si>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</si>
  <si>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</si>
  <si>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</si>
  <si>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</si>
  <si>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</si>
  <si>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</si>
  <si>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</si>
  <si>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</si>
  <si>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</si>
  <si>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</si>
  <si>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</si>
  <si>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</si>
  <si>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</si>
  <si>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</si>
  <si>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</si>
  <si>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</si>
  <si>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</si>
  <si>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</si>
  <si>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</si>
  <si>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</si>
  <si>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</si>
  <si>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</si>
  <si>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</si>
  <si>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</si>
  <si>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</si>
  <si>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</si>
  <si>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</si>
  <si>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</si>
  <si>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</si>
  <si>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</si>
  <si>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</si>
  <si>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</si>
  <si>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</si>
  <si>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</si>
  <si>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</si>
  <si>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</si>
  <si>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</si>
  <si>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</si>
  <si>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</si>
  <si>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</si>
  <si>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</si>
  <si>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</si>
  <si>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</si>
  <si>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</si>
  <si>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</si>
  <si>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</si>
  <si>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</si>
  <si>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</si>
  <si>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</si>
  <si>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</si>
  <si>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</si>
  <si>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</si>
  <si>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</si>
  <si>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</si>
  <si>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</si>
  <si>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</si>
  <si>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</si>
  <si>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</si>
  <si>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</si>
  <si>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</si>
  <si>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</si>
  <si>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</si>
  <si>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</si>
  <si>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</si>
  <si>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</si>
  <si>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</si>
  <si>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</si>
  <si>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</si>
  <si>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</si>
  <si>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</si>
  <si>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</si>
  <si>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</si>
  <si>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</si>
  <si>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</si>
  <si>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</si>
  <si>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</si>
  <si>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</si>
  <si>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</si>
  <si>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</si>
  <si>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</si>
  <si>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</si>
  <si>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</si>
  <si>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</si>
  <si>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</si>
  <si>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</si>
  <si>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</si>
  <si>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</si>
  <si>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</si>
  <si>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</si>
  <si>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</si>
  <si>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</si>
  <si>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</si>
  <si>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</si>
  <si>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</si>
  <si>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</si>
  <si>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</si>
  <si>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</si>
  <si>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</si>
  <si>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</si>
  <si>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</si>
  <si>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</si>
  <si>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</si>
  <si>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</si>
  <si>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</si>
  <si>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</si>
  <si>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</si>
  <si>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</si>
  <si>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</si>
  <si>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</si>
  <si>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</si>
  <si>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</si>
  <si>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</si>
  <si>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</si>
  <si>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</si>
  <si>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</si>
  <si>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</si>
  <si>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</si>
  <si>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</si>
  <si>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</si>
  <si>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</si>
  <si>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</si>
  <si>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</si>
  <si>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</si>
  <si>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</si>
  <si>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</si>
  <si>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</si>
  <si>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</si>
  <si>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</si>
  <si>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</si>
  <si>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</si>
  <si>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</si>
  <si>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</si>
  <si>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</si>
  <si>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</si>
  <si>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</si>
  <si>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</si>
  <si>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</si>
  <si>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</si>
  <si>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</si>
  <si>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</si>
  <si>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</si>
  <si>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</si>
  <si>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</si>
  <si>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</si>
  <si>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</si>
  <si>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</si>
  <si>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</si>
  <si>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</si>
  <si>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</si>
  <si>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</si>
  <si>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</si>
  <si>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</si>
  <si>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</si>
  <si>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</si>
  <si>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</si>
  <si>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</si>
  <si>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</si>
  <si>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</si>
  <si>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</si>
  <si>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</si>
  <si>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</si>
  <si>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</si>
  <si>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</si>
  <si>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</si>
  <si>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</si>
  <si>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</si>
  <si>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</si>
  <si>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</si>
  <si>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</si>
  <si>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</si>
  <si>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</si>
  <si>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</si>
  <si>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</si>
  <si>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</si>
  <si>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</si>
  <si>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</si>
  <si>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</si>
  <si>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</si>
  <si>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</si>
  <si>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</si>
  <si>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</si>
  <si>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</si>
  <si>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</si>
  <si>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</si>
  <si>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</si>
  <si>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</si>
  <si>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</si>
  <si>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</si>
  <si>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</si>
  <si>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</si>
  <si>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</si>
  <si>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</si>
  <si>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</si>
  <si>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</si>
  <si>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</si>
  <si>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</si>
  <si>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</si>
  <si>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</si>
  <si>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</si>
  <si>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</si>
  <si>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</si>
  <si>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</si>
  <si>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</si>
  <si>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</si>
  <si>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</si>
  <si>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</si>
  <si>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</si>
  <si>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</si>
  <si>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</si>
  <si>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</si>
  <si>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</si>
  <si>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</si>
  <si>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</si>
  <si>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</si>
  <si>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</si>
  <si>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</si>
  <si>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</si>
  <si>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</si>
  <si>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</si>
  <si>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</si>
  <si>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</si>
  <si>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</si>
  <si>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</si>
  <si>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</si>
  <si>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</si>
  <si>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</si>
  <si>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</si>
  <si>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</si>
  <si>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</si>
  <si>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</si>
  <si>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</si>
  <si>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</si>
  <si>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</si>
  <si>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</si>
  <si>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</si>
  <si>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</si>
  <si>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</si>
  <si>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</si>
  <si>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</si>
  <si>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</si>
  <si>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</si>
  <si>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</si>
  <si>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</si>
  <si>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</si>
  <si>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</si>
  <si>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</si>
  <si>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</si>
  <si>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</si>
  <si>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</si>
  <si>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</si>
  <si>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</si>
  <si>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</si>
  <si>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</si>
  <si>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</si>
  <si>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</si>
  <si>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</si>
  <si>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</si>
  <si>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</si>
  <si>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</si>
  <si>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</si>
  <si>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</si>
  <si>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</si>
  <si>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</si>
  <si>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</si>
  <si>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</si>
  <si>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</si>
  <si>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</si>
  <si>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</si>
  <si>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</si>
  <si>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</si>
  <si>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</si>
  <si>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</si>
  <si>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</si>
  <si>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</si>
  <si>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</si>
  <si>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</si>
  <si>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</si>
  <si>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</si>
  <si>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</si>
  <si>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</si>
  <si>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</si>
  <si>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</si>
  <si>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</si>
  <si>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</si>
  <si>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</si>
  <si>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</si>
  <si>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</si>
  <si>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</si>
  <si>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</si>
  <si>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</si>
  <si>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</si>
  <si>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</si>
  <si>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</si>
  <si>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</si>
  <si>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</si>
  <si>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</si>
  <si>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</si>
  <si>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</si>
  <si>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</si>
  <si>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</si>
  <si>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</si>
  <si>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</si>
  <si>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</si>
  <si>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</si>
  <si>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</si>
  <si>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</si>
  <si>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</si>
  <si>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</si>
  <si>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</si>
  <si>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</si>
  <si>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</si>
  <si>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</si>
  <si>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</si>
  <si>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</si>
  <si>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</si>
  <si>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</si>
  <si>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</si>
  <si>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</si>
  <si>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</si>
  <si>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</si>
  <si>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</si>
  <si>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</si>
  <si>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</si>
  <si>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</si>
  <si>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</si>
  <si>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</si>
  <si>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</si>
  <si>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</si>
  <si>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</si>
  <si>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</si>
  <si>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</si>
  <si>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</si>
  <si>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</si>
  <si>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</si>
  <si>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</si>
  <si>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</si>
  <si>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</si>
  <si>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</si>
  <si>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</si>
  <si>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</si>
  <si>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</si>
  <si>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</si>
  <si>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</si>
  <si>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</si>
  <si>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</si>
  <si>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</si>
  <si>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</si>
  <si>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</si>
  <si>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</si>
  <si>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</si>
  <si>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</si>
  <si>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</si>
  <si>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</si>
  <si>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</si>
  <si>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</si>
  <si>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</si>
  <si>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</si>
  <si>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</si>
  <si>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</si>
  <si>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</si>
  <si>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</si>
  <si>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</si>
  <si>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</si>
  <si>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</si>
  <si>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</si>
  <si>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</si>
  <si>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</si>
  <si>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</si>
  <si>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</si>
  <si>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</si>
  <si>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</si>
  <si>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</si>
  <si>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</si>
  <si>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</si>
  <si>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</si>
  <si>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</si>
  <si>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</si>
  <si>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</si>
  <si>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</si>
  <si>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</si>
  <si>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</si>
  <si>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</si>
  <si>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</si>
  <si>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</si>
  <si>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</si>
  <si>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</si>
  <si>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</si>
  <si>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</si>
  <si>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</si>
  <si>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</si>
  <si>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</si>
  <si>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</si>
  <si>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</si>
  <si>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</si>
  <si>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</si>
  <si>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</si>
  <si>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</si>
  <si>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</si>
  <si>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</si>
  <si>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</si>
  <si>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</si>
  <si>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</si>
  <si>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</si>
  <si>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</si>
  <si>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</si>
  <si>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</si>
  <si>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</si>
  <si>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</si>
  <si>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</si>
  <si>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</si>
  <si>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</si>
  <si>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</si>
  <si>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</si>
  <si>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</si>
  <si>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</si>
  <si>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</si>
  <si>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</si>
  <si>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</si>
  <si>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</si>
  <si>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</si>
  <si>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</si>
  <si>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</si>
  <si>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</si>
  <si>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</si>
  <si>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</si>
  <si>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</si>
  <si>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</si>
  <si>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</si>
  <si>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</si>
  <si>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</si>
  <si>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</si>
  <si>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</si>
  <si>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</si>
  <si>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</si>
  <si>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</si>
  <si>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</si>
  <si>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</si>
  <si>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</si>
  <si>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</si>
  <si>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</si>
  <si>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</si>
  <si>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</si>
  <si>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</si>
  <si>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</si>
  <si>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</si>
  <si>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</si>
  <si>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</si>
  <si>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</si>
  <si>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</si>
  <si>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</si>
  <si>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</si>
  <si>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</si>
  <si>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</si>
  <si>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</si>
  <si>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</si>
  <si>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</si>
  <si>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</si>
  <si>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</si>
  <si>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</si>
  <si>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</si>
  <si>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</si>
  <si>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</si>
  <si>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</si>
  <si>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</si>
  <si>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</si>
  <si>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</si>
  <si>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</si>
  <si>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</si>
  <si>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</si>
  <si>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</si>
  <si>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</si>
  <si>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</si>
  <si>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</si>
  <si>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</si>
  <si>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</si>
  <si>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</si>
  <si>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</si>
  <si>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</si>
  <si>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</si>
  <si>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</si>
  <si>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</si>
  <si>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</si>
  <si>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</si>
  <si>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</si>
  <si>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</si>
  <si>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</si>
  <si>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</si>
  <si>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</si>
  <si>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</si>
  <si>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</si>
  <si>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</si>
  <si>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</si>
  <si>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</si>
  <si>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</si>
  <si>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</si>
  <si>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</si>
  <si>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</si>
  <si>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</si>
  <si>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</si>
  <si>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</si>
  <si>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</si>
  <si>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</si>
  <si>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</si>
  <si>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</si>
  <si>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</si>
  <si>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</si>
  <si>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</si>
  <si>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</si>
  <si>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</si>
  <si>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</si>
  <si>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</si>
  <si>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</si>
  <si>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</si>
  <si>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</si>
  <si>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</si>
  <si>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</si>
  <si>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</si>
  <si>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</si>
  <si>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</si>
  <si>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</si>
  <si>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</si>
  <si>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</si>
  <si>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</si>
  <si>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</si>
  <si>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</si>
  <si>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</si>
  <si>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</si>
  <si>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</si>
  <si>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</si>
  <si>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</si>
  <si>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</si>
  <si>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</si>
  <si>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</si>
  <si>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</si>
  <si>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</si>
  <si>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</si>
  <si>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</si>
  <si>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</si>
  <si>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</si>
  <si>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</si>
  <si>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</si>
  <si>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</si>
  <si>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</si>
  <si>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</si>
  <si>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</si>
  <si>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</si>
  <si>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</si>
  <si>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</si>
  <si>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</si>
  <si>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</si>
  <si>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</si>
  <si>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</si>
  <si>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</si>
  <si>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</si>
  <si>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</si>
  <si>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</si>
  <si>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</si>
  <si>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</si>
  <si>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</si>
  <si>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</si>
  <si>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</si>
  <si>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</si>
  <si>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</si>
  <si>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</si>
  <si>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</si>
  <si>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</si>
  <si>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</si>
  <si>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</si>
  <si>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</si>
  <si>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</si>
  <si>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</si>
  <si>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</si>
  <si>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</si>
  <si>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</si>
  <si>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</si>
  <si>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</si>
  <si>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</si>
  <si>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</si>
  <si>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</si>
  <si>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</si>
  <si>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</si>
  <si>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</si>
  <si>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</si>
  <si>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</si>
  <si>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</si>
  <si>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</si>
  <si>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</si>
  <si>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</si>
  <si>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</si>
  <si>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</si>
  <si>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</si>
  <si>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</si>
  <si>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</si>
  <si>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</si>
  <si>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</si>
  <si>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</si>
  <si>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</si>
  <si>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</si>
  <si>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</si>
  <si>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</si>
  <si>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</si>
  <si>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</si>
  <si>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</si>
  <si>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</si>
  <si>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</si>
  <si>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</si>
  <si>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</si>
  <si>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</si>
  <si>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</si>
  <si>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</si>
  <si>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</si>
  <si>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</si>
  <si>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</si>
  <si>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</si>
  <si>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</si>
  <si>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</si>
  <si>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</si>
  <si>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</si>
  <si>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</si>
  <si>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</si>
  <si>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</si>
  <si>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</si>
  <si>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</si>
  <si>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</si>
  <si>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</si>
  <si>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</si>
  <si>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</si>
  <si>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</si>
  <si>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</si>
  <si>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</si>
  <si>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</si>
  <si>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</si>
  <si>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</si>
  <si>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</si>
  <si>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</si>
  <si>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</si>
  <si>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</si>
  <si>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</si>
  <si>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</si>
  <si>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</si>
  <si>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</si>
  <si>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</si>
  <si>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</si>
  <si>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</si>
  <si>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</si>
  <si>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</si>
  <si>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</si>
  <si>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</si>
  <si>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</si>
  <si>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</si>
  <si>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</si>
  <si>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</si>
  <si>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</si>
  <si>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</si>
  <si>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</si>
  <si>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</si>
  <si>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</si>
  <si>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</si>
  <si>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</si>
  <si>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</si>
  <si>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</si>
  <si>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</si>
  <si>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</si>
  <si>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</si>
  <si>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</si>
  <si>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</si>
  <si>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</si>
  <si>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</si>
  <si>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</si>
  <si>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</si>
  <si>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</si>
  <si>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</si>
  <si>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</si>
  <si>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</si>
  <si>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</si>
  <si>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</si>
  <si>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</si>
  <si>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</si>
  <si>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</si>
  <si>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</si>
  <si>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</si>
  <si>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</si>
  <si>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</si>
  <si>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</si>
  <si>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</si>
  <si>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</si>
  <si>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</si>
  <si>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</si>
  <si>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</si>
  <si>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</si>
  <si>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</si>
  <si>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</si>
  <si>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</si>
  <si>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</si>
  <si>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</si>
  <si>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</si>
  <si>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</si>
  <si>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</si>
  <si>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</si>
  <si>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</si>
  <si>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</si>
  <si>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</si>
  <si>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</si>
  <si>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</si>
  <si>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</si>
  <si>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</si>
  <si>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</si>
  <si>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</si>
  <si>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</si>
  <si>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</si>
  <si>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</si>
  <si>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</si>
  <si>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</si>
  <si>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</si>
  <si>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</si>
  <si>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</si>
  <si>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</si>
  <si>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</si>
  <si>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</si>
  <si>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</si>
  <si>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</si>
  <si>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</si>
  <si>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</si>
  <si>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</si>
  <si>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</si>
  <si>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</si>
  <si>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</si>
  <si>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</si>
  <si>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</si>
  <si>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</si>
  <si>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</si>
  <si>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</si>
  <si>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</si>
  <si>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</si>
  <si>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</si>
  <si>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</si>
  <si>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</si>
  <si>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</si>
  <si>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</si>
  <si>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</si>
  <si>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</si>
  <si>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</si>
  <si>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</si>
  <si>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</si>
  <si>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</si>
  <si>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</si>
  <si>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</si>
  <si>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</si>
  <si>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</si>
  <si>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</si>
  <si>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</si>
  <si>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</si>
  <si>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</si>
  <si>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</si>
  <si>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</si>
  <si>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</si>
  <si>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</si>
  <si>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</si>
  <si>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</si>
  <si>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</si>
  <si>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</si>
  <si>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</si>
  <si>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</si>
  <si>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</si>
  <si>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</si>
  <si>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</si>
  <si>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</si>
  <si>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</si>
  <si>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</si>
  <si>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</si>
  <si>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</si>
  <si>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</si>
  <si>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</si>
  <si>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</si>
  <si>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</si>
  <si>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</si>
  <si>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</si>
  <si>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</si>
  <si>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</si>
  <si>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</si>
  <si>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</si>
  <si>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</si>
  <si>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</si>
  <si>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</si>
  <si>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</si>
  <si>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</si>
  <si>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</si>
  <si>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</si>
  <si>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</si>
  <si>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</si>
  <si>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</si>
  <si>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</si>
  <si>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</si>
  <si>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</si>
  <si>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</si>
  <si>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</si>
  <si>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</si>
  <si>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</si>
  <si>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</si>
  <si>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</si>
  <si>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</si>
  <si>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</si>
  <si>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</si>
  <si>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</si>
  <si>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</si>
  <si>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</si>
  <si>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</si>
  <si>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</si>
  <si>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</si>
  <si>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</si>
  <si>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</si>
  <si>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</si>
  <si>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</si>
  <si>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</si>
  <si>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</si>
  <si>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</si>
  <si>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</si>
  <si>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</si>
  <si>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</si>
  <si>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</si>
  <si>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</si>
  <si>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</si>
  <si>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</si>
  <si>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</si>
  <si>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</si>
  <si>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</si>
  <si>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</si>
  <si>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</si>
  <si>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</si>
  <si>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</si>
  <si>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</si>
  <si>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</si>
  <si>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</si>
  <si>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</si>
  <si>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</si>
  <si>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</si>
  <si>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</si>
  <si>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</si>
  <si>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</si>
  <si>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</si>
  <si>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</si>
  <si>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</si>
  <si>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</si>
  <si>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</si>
  <si>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</si>
  <si>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</si>
  <si>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</si>
  <si>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</si>
  <si>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</si>
  <si>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</si>
  <si>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</si>
  <si>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</si>
  <si>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</si>
  <si>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</si>
  <si>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</si>
  <si>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</si>
  <si>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</si>
  <si>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</si>
  <si>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</si>
  <si>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</si>
  <si>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</si>
  <si>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</si>
  <si>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</si>
  <si>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</si>
  <si>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</si>
  <si>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</si>
  <si>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</si>
  <si>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</si>
  <si>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</si>
  <si>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</si>
  <si>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</si>
  <si>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</si>
  <si>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</si>
  <si>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</si>
  <si>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</si>
  <si>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</si>
  <si>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</si>
  <si>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</si>
  <si>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</si>
  <si>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</si>
  <si>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</si>
  <si>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</si>
  <si>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</si>
  <si>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</si>
  <si>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</si>
  <si>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</si>
  <si>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</si>
  <si>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</si>
  <si>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</si>
  <si>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</si>
  <si>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</si>
  <si>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</si>
  <si>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</si>
  <si>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</si>
  <si>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</si>
  <si>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</si>
  <si>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</si>
  <si>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</si>
  <si>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</si>
  <si>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</si>
  <si>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</si>
  <si>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</si>
  <si>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</si>
  <si>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</si>
  <si>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</si>
  <si>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</si>
  <si>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</si>
  <si>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</si>
  <si>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</si>
  <si>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</si>
  <si>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</si>
  <si>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</si>
  <si>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</si>
  <si>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</si>
  <si>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</si>
  <si>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</si>
  <si>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</si>
  <si>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</si>
  <si>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</si>
  <si>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</si>
  <si>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</si>
  <si>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</si>
  <si>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</si>
  <si>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</si>
  <si>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</si>
  <si>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</si>
  <si>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</si>
  <si>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</si>
  <si>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</si>
  <si>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</si>
  <si>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</si>
  <si>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</si>
  <si>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</si>
  <si>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</si>
  <si>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</si>
  <si>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</si>
  <si>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</si>
  <si>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</si>
  <si>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</si>
  <si>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</si>
  <si>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</si>
  <si>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</si>
  <si>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</si>
  <si>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</si>
  <si>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</si>
  <si>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</si>
  <si>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</si>
  <si>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</si>
  <si>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</si>
  <si>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</si>
  <si>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</si>
  <si>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</si>
  <si>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</si>
  <si>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</si>
  <si>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</si>
  <si>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</si>
  <si>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</si>
  <si>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</si>
  <si>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</si>
  <si>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</si>
  <si>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</si>
  <si>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</si>
  <si>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</si>
  <si>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</si>
  <si>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</si>
  <si>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</si>
  <si>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</si>
  <si>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</si>
  <si>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</si>
  <si>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</si>
  <si>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</si>
  <si>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</si>
  <si>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</si>
  <si>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</si>
  <si>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</si>
  <si>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</si>
  <si>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</si>
  <si>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</si>
  <si>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</si>
  <si>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</si>
  <si>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</si>
  <si>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</si>
  <si>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</si>
  <si>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</si>
  <si>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</si>
  <si>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</si>
  <si>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</si>
  <si>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</si>
  <si>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</si>
  <si>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</si>
  <si>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</si>
  <si>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</si>
  <si>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</si>
  <si>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</si>
  <si>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</si>
  <si>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</si>
  <si>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</si>
  <si>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</si>
  <si>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</si>
  <si>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</si>
  <si>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</si>
  <si>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</si>
  <si>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</si>
  <si>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</si>
  <si>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</si>
  <si>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</si>
  <si>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</si>
  <si>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</si>
  <si>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</si>
  <si>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</si>
  <si>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</si>
  <si>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</si>
  <si>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</si>
  <si>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</si>
  <si>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</si>
  <si>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</si>
  <si>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</si>
  <si>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</si>
  <si>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</si>
  <si>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</si>
  <si>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</si>
  <si>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</si>
  <si>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</si>
  <si>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</si>
  <si>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</si>
  <si>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</si>
  <si>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</si>
  <si>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</si>
  <si>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</si>
  <si>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</si>
  <si>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</si>
  <si>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</si>
  <si>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</si>
  <si>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</si>
  <si>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</si>
  <si>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</si>
  <si>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</si>
  <si>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</si>
  <si>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</si>
  <si>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</si>
  <si>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</si>
  <si>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</si>
  <si>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</si>
  <si>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</si>
  <si>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</si>
  <si>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</si>
  <si>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</si>
  <si>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</si>
  <si>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</si>
  <si>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</si>
  <si>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</si>
  <si>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</si>
  <si>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</si>
  <si>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</si>
  <si>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</si>
  <si>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</si>
  <si>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</si>
  <si>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</si>
  <si>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</si>
  <si>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</si>
  <si>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</si>
  <si>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</si>
  <si>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</si>
  <si>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</si>
  <si>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</si>
  <si>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</si>
  <si>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</si>
  <si>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</si>
  <si>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</si>
  <si>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</si>
  <si>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</si>
  <si>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</si>
  <si>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</si>
  <si>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</si>
  <si>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</si>
  <si>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</si>
  <si>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</si>
  <si>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</si>
  <si>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</si>
  <si>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</si>
  <si>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</si>
  <si>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</si>
  <si>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</si>
  <si>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</si>
  <si>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</si>
  <si>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</si>
  <si>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</si>
  <si>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</si>
  <si>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</si>
  <si>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</si>
  <si>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</si>
  <si>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</si>
  <si>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</si>
  <si>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</si>
  <si>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</si>
  <si>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</si>
  <si>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</si>
  <si>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</si>
  <si>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</si>
  <si>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</si>
  <si>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</si>
  <si>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</si>
  <si>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</si>
  <si>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</si>
  <si>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</si>
  <si>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</si>
  <si>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</si>
  <si>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</si>
  <si>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</si>
  <si>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</si>
  <si>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</si>
  <si>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</si>
  <si>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</si>
  <si>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</si>
  <si>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</si>
  <si>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</si>
  <si>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</si>
  <si>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</si>
  <si>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</si>
  <si>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</si>
  <si>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</si>
  <si>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</si>
  <si>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</si>
  <si>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</si>
  <si>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</si>
  <si>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</si>
  <si>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</si>
  <si>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</si>
  <si>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</si>
  <si>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</si>
  <si>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</si>
  <si>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</si>
  <si>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</si>
  <si>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</si>
  <si>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</si>
  <si>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</si>
  <si>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</si>
  <si>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</si>
  <si>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</si>
  <si>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</si>
  <si>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</si>
  <si>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</si>
  <si>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</si>
  <si>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</si>
  <si>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</si>
  <si>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</si>
  <si>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</si>
  <si>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</si>
  <si>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</si>
  <si>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</si>
  <si>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</si>
  <si>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</si>
  <si>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</si>
  <si>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</si>
  <si>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</si>
  <si>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</si>
  <si>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</si>
  <si>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</si>
  <si>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</si>
  <si>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</si>
  <si>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</si>
  <si>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</si>
  <si>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</si>
  <si>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</si>
  <si>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</si>
  <si>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</si>
  <si>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</si>
  <si>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</si>
  <si>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</si>
  <si>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</si>
  <si>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</si>
  <si>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</si>
  <si>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</si>
  <si>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</si>
  <si>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</si>
  <si>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</si>
  <si>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</si>
  <si>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</si>
  <si>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</si>
  <si>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</si>
  <si>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</si>
  <si>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</si>
  <si>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</si>
  <si>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</si>
  <si>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</si>
  <si>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</si>
  <si>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</si>
  <si>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</si>
  <si>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</si>
  <si>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</si>
  <si>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</si>
  <si>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</si>
  <si>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</si>
  <si>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</si>
  <si>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</si>
  <si>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</si>
  <si>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</si>
  <si>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</si>
  <si>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</si>
  <si>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</si>
  <si>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</si>
  <si>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</si>
  <si>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</si>
  <si>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</si>
  <si>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</si>
  <si>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</si>
  <si>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</si>
  <si>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</si>
  <si>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</si>
  <si>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</si>
  <si>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</si>
  <si>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</si>
  <si>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</si>
  <si>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</si>
  <si>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</si>
  <si>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</si>
  <si>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</si>
  <si>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</si>
  <si>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</si>
  <si>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</si>
  <si>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</si>
  <si>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</si>
  <si>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</si>
  <si>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</si>
  <si>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</si>
  <si>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</si>
  <si>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</si>
  <si>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</si>
  <si>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</si>
  <si>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</si>
  <si>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</si>
  <si>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</si>
  <si>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</si>
  <si>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</si>
  <si>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</si>
  <si>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</si>
  <si>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</si>
  <si>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</si>
  <si>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</si>
  <si>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</si>
  <si>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</si>
  <si>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</si>
  <si>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</si>
  <si>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</si>
  <si>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</si>
  <si>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</si>
  <si>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</si>
  <si>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</si>
  <si>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</si>
  <si>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</si>
  <si>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</si>
  <si>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</si>
  <si>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</si>
  <si>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</si>
  <si>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</si>
  <si>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</si>
  <si>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</si>
  <si>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</si>
  <si>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</si>
  <si>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</si>
  <si>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</si>
  <si>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</si>
  <si>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</si>
  <si>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</si>
  <si>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</si>
  <si>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</si>
  <si>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</si>
  <si>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</si>
  <si>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</si>
  <si>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</si>
  <si>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</si>
  <si>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</si>
  <si>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</si>
  <si>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</si>
  <si>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</si>
  <si>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</si>
  <si>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</si>
  <si>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</si>
  <si>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</si>
  <si>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</si>
  <si>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</si>
  <si>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</si>
  <si>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</si>
  <si>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</si>
  <si>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</si>
  <si>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</si>
  <si>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</si>
  <si>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</si>
  <si>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</si>
  <si>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</si>
  <si>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</si>
  <si>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</si>
  <si>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</si>
  <si>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</si>
  <si>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</si>
  <si>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</si>
  <si>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</si>
  <si>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</si>
  <si>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</si>
  <si>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</si>
  <si>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</si>
  <si>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</si>
  <si>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</si>
  <si>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</si>
  <si>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</si>
  <si>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</si>
  <si>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</si>
  <si>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</si>
  <si>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</si>
  <si>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</si>
  <si>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</si>
  <si>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</si>
  <si>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</si>
  <si>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</si>
  <si>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</si>
  <si>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</si>
  <si>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</si>
  <si>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</si>
  <si>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</si>
  <si>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</si>
  <si>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</si>
  <si>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</si>
  <si>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</si>
  <si>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</si>
  <si>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</si>
  <si>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</si>
  <si>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</si>
  <si>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</si>
  <si>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</si>
  <si>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</si>
  <si>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</si>
  <si>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</si>
  <si>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</si>
  <si>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</si>
  <si>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</si>
  <si>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</si>
  <si>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</si>
  <si>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</si>
  <si>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</si>
  <si>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</si>
  <si>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</si>
  <si>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</si>
  <si>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</si>
  <si>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</si>
  <si>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</si>
  <si>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</si>
  <si>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</si>
  <si>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</si>
  <si>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</si>
  <si>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</si>
  <si>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</si>
  <si>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</si>
  <si>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</si>
  <si>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</si>
  <si>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</si>
  <si>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</si>
  <si>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</si>
  <si>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</si>
  <si>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</si>
  <si>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</si>
  <si>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</si>
  <si>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</si>
  <si>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</si>
  <si>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</si>
  <si>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</si>
  <si>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</si>
  <si>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</si>
  <si>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</si>
  <si>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</si>
  <si>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</si>
  <si>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</si>
  <si>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</si>
  <si>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</si>
  <si>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</si>
  <si>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</si>
  <si>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</si>
  <si>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</si>
  <si>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</si>
  <si>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</si>
  <si>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</si>
  <si>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</si>
  <si>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</si>
  <si>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</si>
  <si>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</si>
  <si>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</si>
  <si>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</si>
  <si>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</si>
  <si>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</si>
  <si>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</si>
  <si>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</si>
  <si>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</si>
  <si>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</si>
  <si>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</si>
  <si>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</si>
  <si>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</si>
  <si>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</si>
  <si>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</si>
  <si>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</si>
  <si>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</si>
  <si>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</si>
  <si>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</si>
  <si>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</si>
  <si>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</si>
  <si>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</si>
  <si>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</si>
  <si>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</si>
  <si>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</si>
  <si>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</si>
  <si>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</si>
  <si>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</si>
  <si>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</si>
  <si>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</si>
  <si>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</si>
  <si>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</si>
  <si>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</si>
  <si>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</si>
  <si>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</si>
  <si>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</si>
  <si>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</si>
  <si>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</si>
  <si>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</si>
  <si>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</si>
  <si>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</si>
  <si>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</si>
  <si>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</si>
  <si>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</si>
  <si>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</si>
  <si>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</si>
  <si>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</si>
  <si>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</si>
  <si>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</si>
  <si>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</si>
  <si>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</si>
  <si>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</si>
  <si>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</si>
  <si>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</si>
  <si>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</si>
  <si>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</si>
  <si>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</si>
  <si>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</si>
  <si>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</si>
  <si>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</si>
  <si>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</si>
  <si>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</si>
  <si>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</si>
  <si>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</si>
  <si>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</si>
  <si>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</si>
  <si>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</si>
  <si>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</si>
  <si>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</si>
  <si>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</si>
  <si>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</si>
  <si>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</si>
  <si>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</si>
  <si>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</si>
  <si>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</si>
  <si>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</si>
  <si>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</si>
  <si>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</si>
  <si>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</si>
  <si>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</si>
  <si>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</si>
  <si>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</si>
  <si>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</si>
  <si>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</si>
  <si>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</si>
  <si>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</si>
  <si>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</si>
  <si>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</si>
  <si>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</si>
  <si>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</si>
  <si>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</si>
  <si>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</si>
  <si>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</si>
  <si>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</si>
  <si>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</si>
  <si>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</si>
  <si>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</si>
  <si>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</si>
  <si>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</si>
  <si>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</si>
  <si>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</si>
  <si>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</si>
  <si>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</si>
  <si>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</si>
  <si>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</si>
  <si>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</si>
  <si>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</si>
  <si>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</si>
  <si>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</si>
  <si>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</si>
  <si>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</si>
  <si>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</si>
  <si>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</si>
  <si>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</si>
  <si>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</si>
  <si>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</si>
  <si>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</si>
  <si>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</si>
  <si>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</si>
  <si>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</si>
  <si>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</si>
  <si>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</si>
  <si>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</si>
  <si>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</si>
  <si>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</si>
  <si>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</si>
  <si>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</si>
  <si>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</si>
  <si>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</si>
  <si>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</si>
  <si>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</si>
  <si>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</si>
  <si>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</si>
  <si>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</si>
  <si>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</si>
  <si>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</si>
  <si>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</si>
  <si>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</si>
  <si>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</si>
  <si>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</si>
  <si>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</si>
  <si>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</si>
  <si>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</si>
  <si>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</si>
  <si>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</si>
  <si>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</si>
  <si>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</si>
  <si>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</si>
  <si>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</si>
  <si>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</si>
  <si>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</si>
  <si>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</si>
  <si>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</si>
  <si>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</si>
  <si>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</si>
  <si>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</si>
  <si>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</si>
  <si>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</si>
  <si>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</si>
  <si>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</si>
  <si>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</si>
  <si>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</si>
  <si>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</si>
  <si>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</si>
  <si>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</si>
  <si>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</si>
  <si>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</si>
  <si>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</si>
  <si>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</si>
  <si>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</si>
  <si>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</si>
  <si>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</si>
  <si>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</si>
  <si>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</si>
  <si>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</si>
  <si>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</si>
  <si>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</si>
  <si>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</si>
  <si>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</si>
  <si>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</si>
  <si>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</si>
  <si>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</si>
  <si>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</si>
  <si>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</si>
  <si>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</si>
  <si>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</si>
  <si>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</si>
  <si>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</si>
  <si>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</si>
  <si>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</si>
  <si>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</si>
  <si>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</si>
  <si>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</si>
  <si>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</si>
  <si>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</si>
  <si>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</si>
  <si>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</si>
  <si>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</si>
  <si>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</si>
  <si>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</si>
  <si>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</si>
  <si>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</si>
  <si>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</si>
  <si>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</si>
  <si>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</si>
  <si>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</si>
  <si>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</si>
  <si>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</si>
  <si>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</si>
  <si>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</si>
  <si>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</si>
  <si>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</si>
  <si>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</si>
  <si>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</si>
  <si>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</si>
  <si>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</si>
  <si>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</si>
  <si>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</si>
  <si>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</si>
  <si>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</si>
  <si>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</si>
  <si>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</si>
  <si>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</si>
  <si>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</si>
  <si>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</si>
  <si>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</si>
  <si>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</si>
  <si>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</si>
  <si>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</si>
  <si>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</si>
  <si>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</si>
  <si>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</si>
  <si>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</si>
  <si>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</si>
  <si>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</si>
  <si>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</si>
  <si>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</si>
  <si>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</si>
  <si>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</si>
  <si>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</si>
  <si>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</si>
  <si>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</si>
  <si>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</si>
  <si>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</si>
  <si>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</si>
  <si>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</si>
  <si>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</si>
  <si>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</si>
  <si>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</si>
  <si>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</si>
  <si>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</si>
  <si>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</si>
  <si>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</si>
  <si>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</si>
  <si>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</si>
  <si>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</si>
  <si>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</si>
  <si>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</si>
  <si>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</si>
  <si>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</si>
  <si>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</si>
  <si>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</si>
  <si>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</si>
  <si>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</si>
  <si>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</si>
  <si>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</si>
  <si>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</si>
  <si>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</si>
  <si>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</si>
  <si>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</si>
  <si>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</si>
  <si>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</si>
  <si>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</si>
  <si>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</si>
  <si>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</si>
  <si>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</si>
  <si>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</si>
  <si>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</si>
  <si>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</si>
  <si>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</si>
  <si>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</si>
  <si>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</si>
  <si>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</si>
  <si>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</si>
  <si>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</si>
  <si>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</si>
  <si>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</si>
  <si>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</si>
  <si>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</si>
  <si>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</si>
  <si>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</si>
  <si>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</si>
  <si>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</si>
  <si>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</si>
  <si>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</si>
  <si>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</si>
  <si>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</si>
  <si>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</si>
  <si>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</si>
  <si>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</si>
  <si>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</si>
  <si>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</si>
  <si>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</si>
  <si>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</si>
  <si>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</si>
  <si>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</si>
  <si>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</si>
  <si>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</si>
  <si>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</si>
  <si>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</si>
  <si>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</si>
  <si>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</si>
  <si>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</si>
  <si>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</si>
  <si>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</si>
  <si>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</si>
  <si>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</si>
  <si>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</si>
  <si>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</si>
  <si>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</si>
  <si>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</si>
  <si>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</si>
  <si>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</si>
  <si>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</si>
  <si>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</si>
  <si>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</si>
  <si>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</si>
  <si>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</si>
  <si>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</si>
  <si>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</si>
  <si>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</si>
  <si>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</si>
  <si>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</si>
  <si>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</si>
  <si>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</si>
  <si>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</si>
  <si>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</si>
  <si>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</si>
  <si>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</si>
  <si>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</si>
  <si>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</si>
  <si>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</si>
  <si>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</si>
  <si>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</si>
  <si>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</si>
  <si>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</si>
  <si>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</si>
  <si>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</si>
  <si>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</si>
  <si>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</si>
  <si>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</si>
  <si>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</si>
  <si>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</si>
  <si>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</si>
  <si>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</si>
  <si>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</si>
  <si>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</si>
  <si>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</si>
  <si>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</si>
  <si>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</si>
  <si>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</si>
  <si>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</si>
  <si>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</si>
  <si>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</si>
  <si>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</si>
  <si>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</si>
  <si>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</si>
  <si>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</si>
  <si>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</si>
  <si>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</si>
  <si>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</si>
  <si>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</si>
  <si>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</si>
  <si>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</si>
  <si>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</si>
  <si>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</si>
  <si>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</si>
  <si>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</si>
  <si>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</si>
  <si>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</si>
  <si>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</si>
  <si>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</si>
  <si>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</si>
  <si>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</si>
  <si>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</si>
  <si>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</si>
  <si>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</si>
  <si>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</si>
  <si>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</si>
  <si>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</si>
  <si>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</si>
  <si>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</si>
  <si>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</si>
  <si>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</si>
  <si>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</si>
  <si>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</si>
  <si>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</si>
  <si>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</si>
  <si>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</si>
  <si>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</si>
  <si>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</si>
  <si>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</si>
  <si>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</si>
  <si>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</si>
  <si>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</si>
  <si>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</si>
  <si>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</si>
  <si>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</si>
  <si>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</si>
  <si>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</si>
  <si>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</si>
  <si>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</si>
  <si>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</si>
  <si>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</si>
  <si>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</si>
  <si>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</si>
  <si>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</si>
  <si>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</si>
  <si>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</si>
  <si>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</si>
  <si>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</si>
  <si>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</si>
  <si>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</si>
  <si>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</si>
  <si>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</si>
  <si>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</si>
  <si>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</si>
  <si>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</si>
  <si>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</si>
  <si>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</si>
  <si>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</si>
  <si>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</si>
  <si>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</si>
  <si>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</si>
  <si>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</si>
  <si>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</si>
  <si>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</si>
  <si>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</si>
  <si>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</si>
  <si>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</si>
  <si>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</si>
  <si>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</si>
  <si>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</si>
  <si>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</si>
  <si>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</si>
  <si>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</si>
  <si>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</si>
  <si>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</si>
  <si>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</si>
  <si>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</si>
  <si>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</si>
  <si>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</si>
  <si>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</si>
  <si>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</si>
  <si>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</si>
  <si>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</si>
  <si>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</si>
  <si>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</si>
  <si>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</si>
  <si>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</si>
  <si>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</si>
  <si>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</si>
  <si>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</si>
  <si>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</si>
  <si>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</si>
  <si>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</si>
  <si>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</si>
  <si>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</si>
  <si>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</si>
  <si>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</si>
  <si>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</si>
  <si>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</si>
  <si>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</si>
  <si>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</si>
  <si>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</si>
  <si>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</si>
  <si>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</si>
  <si>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</si>
  <si>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</si>
  <si>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</si>
  <si>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</si>
  <si>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</si>
  <si>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</si>
  <si>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</si>
  <si>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</si>
  <si>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</si>
  <si>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</si>
  <si>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</si>
  <si>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</si>
  <si>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</si>
  <si>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</si>
  <si>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</si>
  <si>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</si>
  <si>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</si>
  <si>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</si>
  <si>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</si>
  <si>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</si>
  <si>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</si>
  <si>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</si>
  <si>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</si>
  <si>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</si>
  <si>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</si>
  <si>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</si>
  <si>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</si>
  <si>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</si>
  <si>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</si>
  <si>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</si>
  <si>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</si>
  <si>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</si>
  <si>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</si>
  <si>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</si>
  <si>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</si>
  <si>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</si>
  <si>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</si>
  <si>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</si>
  <si>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</si>
  <si>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</si>
  <si>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</si>
  <si>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</si>
  <si>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</si>
  <si>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</si>
  <si>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</si>
  <si>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</si>
  <si>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</si>
  <si>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</si>
  <si>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</si>
  <si>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</si>
  <si>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</si>
  <si>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</si>
  <si>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</si>
  <si>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</si>
  <si>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</si>
  <si>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</si>
  <si>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</si>
  <si>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</si>
  <si>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</si>
  <si>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</si>
  <si>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</si>
  <si>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</si>
  <si>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</si>
  <si>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</si>
  <si>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</si>
  <si>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</si>
  <si>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</si>
  <si>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</si>
  <si>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</si>
  <si>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</si>
  <si>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</si>
  <si>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</si>
  <si>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</si>
  <si>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</si>
  <si>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</si>
  <si>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</si>
  <si>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</si>
  <si>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</si>
  <si>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</si>
  <si>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</si>
  <si>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</si>
  <si>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</si>
  <si>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</si>
  <si>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</si>
  <si>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</si>
  <si>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</si>
  <si>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</si>
  <si>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</si>
  <si>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</si>
  <si>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</si>
  <si>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</si>
  <si>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</si>
  <si>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</si>
  <si>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</si>
  <si>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</si>
  <si>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</si>
  <si>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</si>
  <si>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</si>
  <si>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</si>
  <si>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</si>
  <si>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</si>
  <si>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</si>
  <si>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</si>
  <si>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</si>
  <si>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</si>
  <si>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</si>
  <si>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</si>
  <si>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</si>
  <si>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</si>
  <si>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</si>
  <si>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</si>
  <si>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</si>
  <si>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</si>
  <si>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</si>
  <si>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</si>
  <si>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</si>
  <si>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</si>
  <si>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</si>
  <si>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</si>
  <si>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</si>
  <si>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</si>
  <si>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</si>
  <si>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</si>
  <si>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</si>
  <si>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</si>
  <si>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</si>
  <si>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</si>
  <si>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</si>
  <si>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</si>
  <si>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</si>
  <si>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</si>
  <si>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</si>
  <si>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</si>
  <si>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</si>
  <si>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</si>
  <si>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</si>
  <si>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</si>
  <si>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</si>
  <si>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</si>
  <si>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</si>
  <si>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</si>
  <si>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</si>
  <si>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</si>
  <si>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</si>
  <si>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</si>
  <si>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</si>
  <si>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</si>
  <si>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</si>
  <si>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</si>
  <si>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</si>
  <si>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</si>
  <si>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</si>
  <si>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</si>
  <si>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</si>
  <si>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</si>
  <si>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</si>
  <si>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</si>
  <si>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</si>
  <si>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</si>
  <si>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</si>
  <si>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</si>
  <si>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</si>
  <si>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</si>
  <si>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</si>
  <si>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</si>
  <si>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</si>
  <si>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</si>
  <si>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</si>
  <si>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</si>
  <si>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</si>
  <si>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</si>
  <si>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</si>
  <si>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</si>
  <si>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</si>
  <si>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</si>
  <si>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</si>
  <si>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</si>
  <si>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</si>
  <si>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</si>
  <si>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</si>
  <si>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</si>
  <si>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</si>
  <si>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</si>
  <si>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</si>
  <si>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</si>
  <si>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</si>
  <si>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</si>
  <si>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</si>
  <si>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</si>
  <si>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</si>
  <si>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</si>
  <si>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</si>
  <si>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</si>
  <si>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</si>
  <si>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</si>
  <si>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</si>
  <si>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</si>
  <si>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</si>
  <si>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</si>
  <si>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</si>
  <si>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</si>
  <si>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</si>
  <si>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</si>
  <si>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</si>
  <si>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</si>
  <si>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</si>
  <si>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</si>
  <si>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</si>
  <si>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</si>
  <si>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</si>
  <si>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</si>
  <si>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</si>
  <si>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</si>
  <si>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</si>
  <si>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</si>
  <si>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</si>
  <si>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</si>
  <si>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</si>
  <si>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</si>
  <si>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</si>
  <si>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</si>
  <si>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</si>
  <si>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</si>
  <si>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</si>
  <si>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</si>
  <si>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</si>
  <si>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</si>
  <si>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</si>
  <si>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</si>
  <si>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</si>
  <si>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</si>
  <si>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</si>
  <si>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</si>
  <si>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</si>
  <si>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</si>
  <si>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</si>
  <si>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</si>
  <si>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</si>
  <si>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</si>
  <si>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</si>
  <si>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</si>
  <si>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</si>
  <si>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</si>
  <si>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</si>
  <si>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</si>
  <si>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</si>
  <si>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</si>
  <si>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</si>
  <si>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</si>
  <si>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</si>
  <si>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</si>
  <si>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</si>
  <si>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</si>
  <si>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</si>
  <si>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</si>
  <si>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</si>
  <si>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</si>
  <si>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</si>
  <si>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</si>
  <si>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</si>
  <si>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</si>
  <si>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</si>
  <si>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</si>
  <si>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</si>
  <si>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</si>
  <si>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</si>
  <si>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</si>
  <si>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</si>
  <si>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</si>
  <si>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</si>
  <si>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</si>
  <si>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</si>
  <si>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</si>
  <si>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</si>
  <si>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</si>
  <si>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</si>
  <si>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</si>
  <si>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</si>
  <si>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</si>
  <si>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</si>
  <si>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</si>
  <si>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</si>
  <si>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</si>
  <si>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</si>
  <si>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</si>
  <si>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</si>
  <si>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</si>
  <si>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</si>
  <si>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</si>
  <si>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</si>
  <si>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</si>
  <si>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</si>
  <si>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</si>
  <si>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</si>
  <si>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</si>
  <si>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</si>
  <si>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</si>
  <si>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</si>
  <si>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</si>
  <si>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</si>
  <si>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</si>
  <si>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</si>
  <si>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</si>
  <si>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</si>
  <si>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</si>
  <si>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</si>
  <si>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</si>
  <si>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</si>
  <si>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</si>
  <si>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</si>
  <si>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</si>
  <si>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</si>
  <si>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</si>
  <si>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</si>
  <si>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</si>
  <si>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</si>
  <si>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</si>
  <si>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</si>
  <si>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</si>
  <si>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</si>
  <si>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</si>
  <si>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</si>
  <si>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</si>
  <si>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</si>
  <si>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</si>
  <si>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</si>
  <si>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</si>
  <si>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</si>
  <si>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</si>
  <si>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</si>
  <si>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</si>
  <si>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</si>
  <si>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</si>
  <si>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</si>
  <si>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</si>
  <si>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</si>
  <si>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</si>
  <si>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</si>
  <si>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</si>
  <si>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</si>
  <si>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</si>
  <si>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</si>
  <si>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</si>
  <si>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</si>
  <si>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</si>
  <si>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</si>
  <si>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</si>
  <si>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</si>
  <si>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</si>
  <si>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</si>
  <si>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</si>
  <si>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</si>
  <si>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</si>
  <si>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</si>
  <si>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</si>
  <si>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</si>
  <si>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</si>
  <si>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</si>
  <si>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</si>
  <si>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</si>
  <si>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</si>
  <si>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</si>
  <si>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</si>
  <si>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</si>
  <si>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</si>
  <si>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</si>
  <si>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</si>
  <si>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</si>
  <si>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</si>
  <si>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</si>
  <si>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</si>
  <si>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</si>
  <si>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</si>
  <si>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</si>
  <si>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</si>
  <si>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</si>
  <si>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</si>
  <si>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</si>
  <si>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</si>
  <si>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</si>
  <si>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</si>
  <si>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</si>
  <si>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</si>
  <si>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</si>
  <si>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</si>
  <si>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</si>
  <si>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</si>
  <si>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</si>
  <si>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</si>
  <si>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</si>
  <si>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</si>
  <si>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</si>
  <si>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</si>
  <si>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</si>
  <si>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</si>
  <si>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</si>
  <si>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</si>
  <si>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</si>
  <si>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</si>
  <si>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</si>
  <si>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</si>
  <si>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</si>
  <si>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</si>
  <si>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</si>
  <si>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</si>
  <si>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</si>
  <si>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</si>
  <si>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</si>
  <si>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</si>
  <si>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</si>
  <si>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</si>
  <si>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</si>
  <si>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</si>
  <si>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</si>
  <si>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</si>
  <si>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</si>
  <si>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</si>
  <si>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</si>
  <si>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</si>
  <si>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</si>
  <si>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</si>
  <si>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</si>
  <si>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</si>
  <si>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</si>
  <si>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</si>
  <si>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</si>
  <si>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</si>
  <si>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</si>
  <si>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</si>
  <si>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</si>
  <si>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</si>
  <si>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</si>
  <si>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</si>
  <si>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</si>
  <si>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</si>
  <si>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</si>
  <si>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</si>
  <si>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</si>
  <si>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</si>
  <si>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</si>
  <si>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</si>
  <si>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</si>
  <si>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</si>
  <si>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</si>
  <si>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</si>
  <si>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</si>
  <si>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</si>
  <si>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</si>
  <si>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</si>
  <si>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</si>
  <si>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</si>
  <si>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</si>
  <si>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</si>
  <si>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</si>
  <si>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</si>
  <si>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</si>
  <si>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</si>
  <si>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</si>
  <si>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</si>
  <si>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</si>
  <si>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</si>
  <si>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</si>
  <si>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</si>
  <si>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</si>
  <si>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</si>
  <si>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</si>
  <si>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</si>
  <si>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</si>
  <si>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</si>
  <si>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</si>
  <si>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</si>
  <si>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</si>
  <si>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</si>
  <si>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</si>
  <si>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</si>
  <si>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</si>
  <si>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</si>
  <si>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</si>
  <si>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</si>
  <si>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</si>
  <si>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</si>
  <si>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</si>
  <si>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</si>
  <si>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</si>
  <si>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</si>
  <si>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</si>
  <si>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</si>
  <si>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</si>
  <si>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</si>
  <si>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</si>
  <si>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</si>
  <si>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</si>
  <si>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</si>
  <si>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</si>
  <si>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</si>
  <si>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</si>
  <si>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</si>
  <si>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</si>
  <si>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</si>
  <si>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</si>
  <si>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</si>
  <si>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</si>
  <si>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</si>
  <si>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</si>
  <si>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</si>
  <si>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</si>
  <si>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</si>
  <si>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</si>
  <si>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</si>
  <si>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</si>
  <si>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</si>
  <si>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</si>
  <si>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</si>
  <si>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</si>
  <si>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</si>
  <si>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</si>
  <si>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</si>
  <si>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</si>
  <si>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</si>
  <si>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</si>
  <si>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</si>
  <si>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</si>
  <si>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</si>
  <si>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</si>
  <si>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</si>
  <si>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</si>
  <si>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</si>
  <si>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</si>
  <si>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</si>
  <si>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</si>
  <si>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</si>
  <si>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</si>
  <si>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</si>
  <si>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</si>
  <si>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</si>
  <si>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</si>
  <si>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</si>
  <si>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</si>
  <si>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</si>
  <si>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</si>
  <si>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</si>
  <si>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</si>
  <si>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</si>
  <si>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</si>
  <si>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</si>
  <si>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</si>
  <si>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</si>
  <si>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</si>
  <si>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</si>
  <si>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</si>
  <si>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</si>
  <si>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</si>
  <si>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</si>
  <si>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</si>
  <si>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</si>
  <si>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</si>
  <si>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</si>
  <si>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</si>
  <si>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</si>
  <si>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</si>
  <si>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</si>
  <si>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</si>
  <si>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</si>
  <si>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</si>
  <si>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</si>
  <si>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</si>
  <si>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</si>
  <si>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</si>
  <si>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</si>
  <si>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</si>
  <si>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</si>
  <si>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</si>
  <si>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</si>
  <si>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</si>
  <si>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</si>
  <si>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</si>
  <si>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</si>
  <si>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</si>
  <si>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</si>
  <si>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</si>
  <si>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</si>
  <si>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</si>
  <si>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</si>
  <si>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</si>
  <si>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</si>
  <si>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</si>
  <si>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</si>
  <si>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</si>
  <si>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</si>
  <si>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</si>
  <si>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</si>
  <si>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</si>
  <si>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</si>
  <si>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</si>
  <si>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</si>
  <si>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</si>
  <si>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</si>
  <si>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</si>
  <si>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</si>
  <si>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</si>
  <si>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</si>
  <si>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</si>
  <si>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</si>
  <si>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</si>
  <si>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</si>
  <si>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</si>
  <si>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</si>
  <si>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</si>
  <si>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</si>
  <si>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</si>
  <si>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</si>
  <si>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</si>
  <si>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</si>
  <si>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</si>
  <si>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</si>
  <si>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</si>
  <si>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</si>
  <si>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</si>
  <si>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</si>
  <si>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</si>
  <si>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</si>
  <si>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</si>
  <si>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</si>
  <si>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</si>
  <si>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</si>
  <si>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</si>
  <si>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</si>
  <si>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</si>
  <si>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</si>
  <si>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</si>
  <si>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</si>
  <si>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</si>
  <si>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</si>
  <si>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</si>
  <si>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</si>
  <si>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</si>
  <si>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</si>
  <si>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</si>
  <si>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</si>
  <si>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</si>
  <si>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</si>
  <si>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</si>
  <si>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</si>
  <si>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</si>
  <si>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</si>
  <si>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</si>
  <si>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</si>
  <si>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</si>
  <si>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</si>
  <si>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</si>
  <si>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</si>
  <si>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</si>
  <si>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</si>
  <si>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</si>
  <si>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</si>
  <si>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</si>
  <si>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</si>
  <si>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</si>
  <si>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</si>
  <si>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</si>
  <si>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</si>
  <si>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</si>
  <si>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</si>
  <si>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</si>
  <si>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</si>
  <si>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</si>
  <si>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</si>
  <si>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</si>
  <si>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</si>
  <si>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</si>
  <si>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</si>
  <si>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</si>
  <si>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</si>
  <si>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</si>
  <si>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</si>
  <si>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</si>
  <si>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</si>
  <si>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</si>
  <si>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</si>
  <si>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</si>
  <si>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</si>
  <si>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</si>
  <si>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</si>
  <si>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</si>
  <si>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</si>
  <si>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</si>
  <si>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</si>
  <si>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</si>
  <si>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</si>
  <si>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</si>
  <si>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</si>
  <si>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</si>
  <si>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</si>
  <si>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</si>
  <si>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</si>
  <si>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</si>
  <si>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</si>
  <si>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</si>
  <si>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</si>
  <si>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</si>
  <si>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</si>
  <si>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</si>
  <si>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</si>
  <si>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</si>
  <si>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</si>
  <si>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</si>
  <si>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</si>
  <si>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</si>
  <si>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</si>
  <si>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</si>
  <si>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</si>
  <si>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</si>
  <si>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</si>
  <si>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</si>
  <si>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</si>
  <si>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</si>
  <si>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</si>
  <si>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</si>
  <si>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</si>
  <si>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</si>
  <si>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</si>
  <si>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</si>
  <si>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</si>
  <si>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</si>
  <si>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</si>
  <si>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</si>
  <si>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</si>
  <si>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</si>
  <si>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</si>
  <si>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</si>
  <si>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</si>
  <si>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</si>
  <si>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</si>
  <si>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</si>
  <si>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</si>
  <si>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</si>
  <si>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</si>
  <si>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</si>
  <si>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</si>
  <si>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</si>
  <si>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</si>
  <si>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</si>
  <si>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</si>
  <si>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</si>
  <si>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</si>
  <si>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</si>
  <si>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</si>
  <si>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</si>
  <si>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</si>
  <si>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</si>
  <si>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</si>
  <si>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</si>
  <si>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</si>
  <si>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</si>
  <si>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</si>
  <si>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</si>
  <si>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</si>
  <si>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</si>
  <si>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</si>
  <si>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</si>
  <si>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</si>
  <si>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</si>
  <si>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</si>
  <si>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</si>
  <si>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</si>
  <si>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</si>
  <si>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</si>
  <si>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</si>
  <si>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</si>
  <si>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</si>
  <si>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</si>
  <si>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</si>
  <si>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</si>
  <si>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</si>
  <si>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</si>
  <si>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</si>
  <si>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</si>
  <si>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</si>
  <si>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</si>
  <si>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</si>
  <si>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</si>
  <si>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</si>
  <si>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</si>
  <si>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</si>
  <si>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</si>
  <si>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</si>
  <si>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</si>
  <si>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</si>
  <si>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</si>
  <si>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</si>
  <si>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</si>
  <si>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</si>
  <si>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</si>
  <si>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</si>
  <si>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</si>
  <si>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</si>
  <si>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</si>
  <si>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</si>
  <si>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</si>
  <si>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</si>
  <si>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</si>
  <si>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</si>
  <si>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</si>
  <si>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</si>
  <si>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</si>
  <si>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</si>
  <si>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</si>
  <si>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</si>
  <si>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</si>
  <si>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</si>
  <si>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</si>
  <si>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</si>
  <si>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</si>
  <si>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</si>
  <si>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</si>
  <si>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</si>
  <si>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</si>
  <si>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</si>
  <si>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</si>
  <si>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</si>
  <si>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</si>
  <si>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</si>
  <si>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</si>
  <si>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</si>
  <si>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</si>
  <si>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</si>
  <si>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</si>
  <si>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</si>
  <si>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</si>
  <si>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</si>
  <si>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</si>
  <si>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</si>
  <si>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</si>
  <si>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</si>
  <si>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</si>
  <si>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</si>
  <si>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</si>
  <si>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</si>
  <si>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</si>
  <si>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</si>
  <si>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</si>
  <si>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</si>
  <si>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</si>
  <si>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</si>
  <si>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</si>
  <si>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</si>
  <si>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</si>
  <si>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</si>
  <si>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</si>
  <si>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</si>
  <si>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</si>
  <si>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</si>
  <si>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</si>
  <si>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</si>
  <si>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</si>
  <si>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</si>
  <si>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</si>
  <si>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</si>
  <si>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</si>
  <si>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</si>
  <si>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</si>
  <si>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</si>
  <si>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</si>
  <si>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</si>
  <si>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</si>
  <si>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</si>
  <si>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</si>
  <si>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</si>
  <si>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</si>
  <si>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</si>
  <si>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</si>
  <si>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</si>
  <si>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</si>
  <si>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</si>
  <si>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</si>
  <si>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</si>
  <si>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</si>
  <si>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</si>
  <si>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</si>
  <si>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</si>
  <si>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</si>
  <si>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</si>
  <si>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</si>
  <si>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</si>
  <si>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</si>
  <si>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</si>
  <si>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</si>
  <si>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</si>
  <si>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</si>
  <si>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</si>
  <si>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</si>
  <si>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</si>
  <si>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</si>
  <si>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</si>
  <si>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</si>
  <si>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</si>
  <si>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</si>
  <si>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</si>
  <si>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</si>
  <si>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</si>
  <si>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</si>
  <si>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</si>
  <si>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</si>
  <si>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</si>
  <si>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</si>
  <si>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</si>
  <si>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</si>
  <si>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</si>
  <si>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</si>
  <si>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</si>
  <si>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</si>
  <si>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</si>
  <si>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</si>
  <si>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</si>
  <si>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</si>
  <si>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</si>
  <si>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</si>
  <si>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</si>
  <si>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</si>
  <si>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</si>
  <si>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</si>
  <si>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</si>
  <si>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</si>
  <si>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</si>
  <si>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</si>
  <si>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</si>
  <si>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</si>
  <si>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</si>
  <si>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</si>
  <si>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</si>
  <si>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</si>
  <si>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</si>
  <si>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</si>
  <si>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</si>
  <si>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</si>
  <si>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</si>
  <si>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</si>
  <si>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</si>
  <si>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</si>
  <si>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</si>
  <si>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</si>
  <si>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</si>
  <si>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</si>
  <si>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</si>
  <si>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</si>
  <si>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</si>
  <si>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</si>
  <si>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</si>
  <si>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</si>
  <si>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</si>
  <si>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</si>
  <si>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</si>
  <si>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</si>
  <si>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</si>
  <si>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</si>
  <si>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</si>
  <si>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</si>
  <si>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</si>
  <si>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</si>
  <si>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</si>
  <si>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</si>
  <si>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</si>
  <si>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</si>
  <si>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</si>
  <si>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</si>
  <si>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</si>
  <si>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</si>
  <si>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</si>
  <si>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</si>
  <si>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</si>
  <si>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</si>
  <si>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</si>
  <si>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</si>
  <si>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</si>
  <si>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</si>
  <si>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</si>
  <si>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</si>
  <si>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</si>
  <si>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</si>
  <si>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</si>
  <si>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</si>
  <si>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</si>
  <si>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</si>
  <si>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</si>
  <si>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</si>
  <si>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</si>
  <si>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</si>
  <si>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</si>
  <si>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</si>
  <si>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</si>
  <si>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</si>
  <si>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</si>
  <si>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</si>
  <si>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</si>
  <si>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</si>
  <si>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</si>
  <si>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</si>
  <si>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</si>
  <si>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</si>
  <si>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</si>
  <si>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</si>
  <si>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</si>
  <si>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</si>
  <si>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</si>
  <si>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</si>
  <si>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</si>
  <si>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</si>
  <si>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</si>
  <si>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</si>
  <si>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</si>
  <si>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</si>
  <si>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</si>
  <si>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</si>
  <si>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</si>
  <si>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</si>
  <si>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</si>
  <si>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</si>
  <si>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</si>
  <si>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</si>
  <si>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</si>
  <si>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</si>
  <si>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</si>
  <si>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</si>
  <si>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</si>
  <si>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</si>
  <si>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</si>
  <si>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</si>
  <si>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</si>
  <si>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</si>
  <si>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</si>
  <si>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</si>
  <si>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</si>
  <si>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</si>
  <si>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</si>
  <si>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</si>
  <si>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</si>
  <si>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</si>
  <si>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</si>
  <si>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</si>
  <si>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</si>
  <si>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</si>
  <si>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</si>
  <si>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</si>
  <si>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</si>
  <si>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</si>
  <si>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</si>
  <si>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</si>
  <si>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</si>
  <si>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</si>
  <si>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</si>
  <si>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</si>
  <si>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</si>
  <si>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</si>
  <si>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</si>
  <si>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</si>
  <si>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</si>
  <si>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</si>
  <si>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</si>
  <si>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</si>
  <si>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</si>
  <si>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</si>
  <si>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</si>
  <si>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</si>
  <si>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</si>
  <si>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</si>
  <si>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</si>
  <si>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</si>
  <si>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</si>
  <si>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</si>
  <si>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</si>
  <si>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</si>
  <si>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</si>
  <si>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</si>
  <si>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</si>
  <si>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</si>
  <si>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</si>
  <si>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</si>
  <si>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</si>
  <si>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</si>
  <si>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</si>
  <si>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</si>
  <si>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</si>
  <si>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</si>
  <si>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</si>
  <si>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</si>
  <si>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</si>
  <si>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</si>
  <si>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</si>
  <si>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</si>
  <si>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</si>
  <si>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</si>
  <si>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</si>
  <si>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</si>
  <si>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</si>
  <si>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</si>
  <si>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</si>
  <si>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</si>
  <si>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</si>
  <si>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</si>
  <si>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</si>
  <si>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</si>
  <si>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</si>
  <si>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</si>
  <si>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</si>
  <si>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</si>
  <si>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</si>
  <si>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</si>
  <si>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</si>
  <si>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</si>
  <si>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</si>
  <si>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</si>
  <si>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</si>
  <si>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</si>
  <si>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</si>
  <si>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</si>
  <si>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</si>
  <si>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</si>
  <si>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</si>
  <si>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</si>
  <si>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</si>
  <si>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</si>
  <si>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</si>
  <si>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</si>
  <si>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</si>
  <si>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</si>
  <si>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</si>
  <si>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</si>
  <si>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</si>
  <si>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</si>
  <si>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</si>
  <si>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</si>
  <si>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</si>
  <si>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</si>
  <si>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</si>
  <si>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</si>
  <si>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</si>
  <si>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</si>
  <si>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</si>
  <si>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</si>
  <si>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</si>
  <si>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</si>
  <si>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</si>
  <si>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</si>
  <si>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</si>
  <si>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</si>
  <si>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</si>
  <si>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</si>
  <si>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</si>
  <si>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</si>
  <si>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</si>
  <si>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</si>
  <si>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</si>
  <si>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</si>
  <si>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</si>
  <si>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</si>
  <si>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</si>
  <si>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</si>
  <si>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</si>
  <si>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</si>
  <si>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</si>
  <si>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</si>
  <si>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</si>
  <si>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</si>
  <si>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</si>
  <si>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</si>
  <si>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</si>
  <si>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</si>
  <si>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</si>
  <si>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</si>
  <si>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</si>
  <si>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</si>
  <si>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</si>
  <si>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</si>
  <si>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</si>
  <si>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</si>
  <si>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</si>
  <si>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</si>
  <si>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</si>
  <si>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</si>
  <si>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</si>
  <si>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</si>
  <si>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</si>
  <si>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</si>
  <si>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</si>
  <si>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</si>
  <si>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</si>
  <si>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</si>
  <si>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</si>
  <si>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</si>
  <si>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</si>
  <si>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</si>
  <si>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</si>
  <si>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</si>
  <si>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</si>
  <si>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</si>
  <si>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</si>
  <si>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</si>
  <si>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</si>
  <si>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</si>
  <si>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</si>
  <si>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</si>
  <si>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</si>
  <si>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</si>
  <si>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</si>
  <si>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</si>
  <si>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</si>
  <si>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</si>
  <si>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</si>
  <si>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</si>
  <si>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</si>
  <si>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</si>
  <si>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</si>
  <si>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</si>
  <si>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</si>
  <si>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</si>
  <si>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</si>
  <si>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</si>
  <si>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</si>
  <si>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</si>
  <si>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</si>
  <si>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</si>
  <si>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</si>
  <si>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</si>
  <si>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</si>
  <si>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</si>
  <si>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</si>
  <si>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</si>
  <si>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</si>
  <si>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</si>
  <si>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</si>
  <si>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</si>
  <si>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</si>
  <si>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</si>
  <si>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</si>
  <si>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</si>
  <si>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</si>
  <si>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</si>
  <si>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</si>
  <si>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</si>
  <si>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</si>
  <si>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</si>
  <si>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</si>
  <si>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</si>
  <si>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</si>
  <si>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</si>
  <si>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</si>
  <si>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</si>
  <si>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</si>
  <si>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</si>
  <si>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</si>
  <si>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</si>
  <si>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</si>
  <si>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</si>
  <si>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</si>
  <si>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</si>
  <si>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</si>
  <si>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</si>
  <si>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</si>
  <si>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</si>
  <si>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</si>
  <si>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</si>
  <si>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</si>
  <si>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</si>
  <si>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</si>
  <si>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</si>
  <si>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</si>
  <si>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</si>
  <si>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</si>
  <si>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</si>
  <si>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</si>
  <si>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</si>
  <si>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</si>
  <si>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</si>
  <si>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</si>
  <si>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</si>
  <si>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</si>
  <si>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</si>
  <si>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</si>
  <si>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</si>
  <si>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</si>
  <si>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</si>
  <si>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</si>
  <si>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</si>
  <si>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</si>
  <si>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</si>
  <si>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</si>
  <si>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</si>
  <si>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</si>
  <si>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</si>
  <si>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</si>
  <si>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</si>
  <si>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</si>
  <si>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</si>
  <si>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</si>
  <si>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</si>
  <si>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</si>
  <si>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</si>
  <si>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</si>
  <si>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</si>
  <si>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</si>
  <si>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</si>
  <si>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</si>
  <si>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</si>
  <si>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</si>
  <si>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</si>
  <si>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</si>
  <si>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</si>
  <si>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</si>
  <si>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</si>
  <si>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</si>
  <si>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</si>
  <si>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</si>
  <si>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</si>
  <si>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</si>
  <si>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</si>
  <si>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</si>
  <si>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</si>
  <si>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</si>
  <si>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</si>
  <si>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</si>
  <si>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</si>
  <si>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</si>
  <si>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</si>
  <si>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</si>
  <si>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</si>
  <si>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</si>
  <si>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</si>
  <si>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</si>
  <si>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</si>
  <si>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</si>
  <si>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</si>
  <si>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</si>
  <si>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</si>
  <si>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</si>
  <si>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</si>
  <si>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</si>
  <si>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</si>
  <si>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</si>
  <si>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</si>
  <si>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</si>
  <si>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</si>
  <si>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</si>
  <si>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</si>
  <si>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</si>
  <si>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</si>
  <si>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</si>
  <si>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</si>
  <si>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</si>
  <si>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</si>
  <si>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</si>
  <si>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</si>
  <si>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</si>
  <si>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</si>
  <si>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</si>
  <si>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</si>
  <si>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</si>
  <si>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</si>
  <si>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</si>
  <si>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</si>
  <si>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</si>
  <si>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</si>
  <si>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</si>
  <si>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</si>
  <si>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</si>
  <si>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</si>
  <si>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</si>
  <si>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</si>
  <si>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</si>
  <si>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</si>
  <si>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</si>
  <si>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</si>
  <si>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</si>
  <si>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</si>
  <si>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</si>
  <si>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</si>
  <si>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</si>
  <si>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</si>
  <si>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</si>
  <si>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</si>
  <si>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</si>
  <si>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</si>
  <si>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</si>
  <si>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</si>
  <si>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</si>
  <si>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</si>
  <si>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</si>
  <si>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</si>
  <si>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</si>
  <si>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</si>
  <si>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</si>
  <si>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</si>
  <si>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</si>
  <si>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</si>
  <si>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</si>
  <si>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</si>
  <si>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</si>
  <si>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</si>
  <si>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</si>
  <si>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</si>
  <si>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</si>
  <si>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</si>
  <si>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</si>
  <si>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</si>
  <si>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</si>
  <si>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</si>
  <si>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</si>
  <si>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</si>
  <si>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</si>
  <si>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</si>
  <si>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</si>
  <si>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</si>
  <si>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</si>
  <si>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</si>
  <si>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</si>
  <si>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</si>
  <si>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</si>
  <si>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</si>
  <si>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</si>
  <si>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</si>
  <si>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</si>
  <si>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</si>
  <si>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</si>
  <si>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</si>
  <si>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</si>
  <si>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</si>
  <si>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</si>
  <si>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</si>
  <si>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</si>
  <si>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</si>
  <si>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</si>
  <si>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</si>
  <si>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</si>
  <si>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</si>
  <si>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</si>
  <si>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</si>
  <si>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</si>
  <si>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</si>
  <si>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</si>
  <si>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</si>
  <si>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</si>
  <si>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</si>
  <si>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</si>
  <si>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</si>
  <si>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</si>
  <si>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</si>
  <si>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</si>
  <si>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</si>
  <si>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</si>
  <si>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</si>
  <si>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</si>
  <si>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</si>
  <si>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</si>
  <si>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</si>
  <si>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</si>
  <si>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</si>
  <si>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</si>
  <si>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</si>
  <si>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</si>
  <si>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</si>
  <si>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</si>
  <si>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</si>
  <si>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</si>
  <si>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</si>
  <si>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</si>
  <si>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</si>
  <si>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</si>
  <si>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</si>
  <si>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</si>
  <si>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</si>
  <si>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</si>
  <si>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</si>
  <si>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</si>
  <si>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</si>
  <si>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</si>
  <si>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</si>
  <si>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</si>
  <si>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</si>
  <si>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</si>
  <si>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</si>
  <si>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</si>
  <si>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</si>
  <si>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</si>
  <si>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</si>
  <si>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</si>
  <si>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</si>
  <si>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</si>
  <si>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</si>
  <si>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</si>
  <si>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</si>
  <si>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</si>
  <si>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</si>
  <si>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</si>
  <si>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</si>
  <si>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</si>
  <si>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</si>
  <si>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</si>
  <si>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</si>
  <si>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</si>
  <si>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</si>
  <si>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</si>
  <si>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</si>
  <si>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</si>
  <si>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</si>
  <si>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</si>
  <si>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</si>
  <si>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</si>
  <si>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</si>
  <si>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</si>
  <si>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</si>
  <si>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</si>
  <si>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</si>
  <si>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</si>
  <si>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</si>
  <si>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</si>
  <si>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</si>
  <si>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</si>
  <si>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</si>
  <si>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</si>
  <si>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</si>
  <si>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</si>
  <si>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</si>
  <si>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</si>
  <si>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</si>
  <si>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</si>
  <si>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</si>
  <si>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</si>
  <si>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</si>
  <si>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</si>
  <si>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</si>
  <si>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</si>
  <si>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</si>
  <si>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</si>
  <si>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</si>
  <si>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</si>
  <si>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</si>
  <si>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</si>
  <si>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</si>
  <si>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</si>
  <si>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</si>
  <si>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</si>
  <si>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</si>
  <si>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</si>
  <si>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</si>
  <si>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</si>
  <si>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</si>
  <si>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</si>
  <si>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</si>
  <si>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</si>
  <si>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</si>
  <si>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</si>
  <si>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</si>
  <si>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</si>
  <si>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</si>
  <si>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</si>
  <si>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</si>
  <si>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</si>
  <si>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</si>
  <si>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</si>
  <si>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</si>
  <si>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</si>
  <si>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</si>
  <si>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</si>
  <si>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</si>
  <si>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</si>
  <si>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</si>
  <si>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</si>
  <si>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</si>
  <si>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</si>
  <si>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</si>
  <si>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</si>
  <si>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</si>
  <si>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</si>
  <si>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</si>
  <si>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</si>
  <si>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</si>
  <si>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</si>
  <si>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</si>
  <si>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</si>
  <si>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</si>
  <si>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</si>
  <si>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</si>
  <si>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</si>
  <si>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</si>
  <si>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</si>
  <si>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</si>
  <si>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</si>
  <si>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</si>
  <si>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</si>
  <si>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</si>
  <si>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</si>
  <si>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</si>
  <si>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</si>
  <si>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</si>
  <si>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</si>
  <si>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</si>
  <si>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</si>
  <si>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</si>
  <si>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</si>
  <si>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</si>
  <si>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</si>
  <si>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</si>
  <si>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</si>
  <si>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</si>
  <si>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</si>
  <si>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</si>
  <si>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</si>
  <si>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</si>
  <si>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</si>
  <si>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</si>
  <si>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</si>
  <si>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</si>
  <si>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</si>
  <si>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</si>
  <si>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</si>
  <si>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</si>
  <si>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</si>
  <si>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</si>
  <si>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</si>
  <si>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</si>
  <si>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</si>
  <si>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</si>
  <si>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</si>
  <si>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</si>
  <si>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</si>
  <si>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</si>
  <si>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</si>
  <si>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</si>
  <si>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</si>
  <si>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</si>
  <si>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</si>
  <si>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</si>
  <si>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</si>
  <si>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</si>
  <si>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</si>
  <si>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</si>
  <si>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</si>
  <si>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</si>
  <si>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</si>
  <si>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</si>
  <si>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</si>
  <si>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</si>
  <si>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</si>
  <si>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</si>
  <si>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</si>
  <si>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</si>
  <si>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</si>
  <si>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</si>
  <si>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</si>
  <si>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</si>
  <si>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</si>
  <si>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</si>
  <si>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</si>
  <si>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</si>
  <si>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</si>
  <si>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</si>
  <si>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</si>
  <si>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</si>
  <si>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</si>
  <si>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</si>
  <si>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</si>
  <si>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</si>
  <si>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</si>
  <si>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</si>
  <si>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</si>
  <si>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</si>
  <si>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</si>
  <si>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</si>
  <si>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</si>
  <si>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</si>
  <si>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</si>
  <si>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</si>
  <si>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</si>
  <si>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</si>
  <si>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</si>
  <si>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</si>
  <si>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</si>
  <si>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</si>
  <si>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</si>
  <si>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</si>
  <si>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</si>
  <si>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</si>
  <si>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</si>
  <si>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</si>
  <si>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</si>
  <si>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</si>
  <si>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</si>
  <si>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</si>
  <si>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</si>
  <si>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</si>
  <si>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</si>
  <si>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</si>
  <si>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</si>
  <si>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</si>
  <si>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</si>
  <si>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</si>
  <si>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</si>
  <si>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</si>
  <si>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</si>
  <si>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</si>
  <si>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</si>
  <si>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</si>
  <si>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</si>
  <si>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</si>
  <si>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</si>
  <si>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</si>
  <si>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</si>
  <si>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</si>
  <si>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</si>
  <si>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</si>
  <si>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</si>
  <si>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</si>
  <si>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</si>
  <si>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</si>
  <si>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</si>
  <si>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</si>
  <si>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</si>
  <si>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</si>
  <si>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</si>
  <si>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</si>
  <si>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</si>
  <si>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</si>
  <si>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</si>
  <si>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</si>
  <si>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</si>
  <si>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</si>
  <si>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</si>
  <si>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</si>
  <si>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</si>
  <si>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</si>
  <si>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</si>
  <si>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</si>
  <si>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</si>
  <si>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</si>
  <si>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</si>
  <si>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</si>
  <si>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</si>
  <si>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</si>
  <si>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</si>
  <si>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</si>
  <si>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</si>
  <si>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</si>
  <si>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</si>
  <si>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</si>
  <si>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</si>
  <si>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</si>
  <si>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</si>
  <si>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</si>
  <si>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</si>
  <si>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</si>
  <si>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</si>
  <si>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</si>
  <si>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</si>
  <si>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</si>
  <si>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</si>
  <si>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</si>
  <si>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</si>
  <si>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</si>
  <si>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</si>
  <si>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</si>
  <si>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</si>
  <si>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</si>
  <si>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</si>
  <si>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</si>
  <si>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</si>
  <si>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</si>
  <si>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</si>
  <si>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</si>
  <si>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</si>
  <si>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</si>
  <si>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</si>
  <si>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</si>
  <si>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</si>
  <si>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</si>
  <si>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</si>
  <si>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</si>
  <si>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</si>
  <si>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</si>
  <si>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</si>
  <si>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</si>
  <si>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</si>
  <si>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</si>
  <si>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</si>
  <si>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</si>
  <si>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</si>
  <si>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</si>
  <si>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</si>
  <si>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</si>
  <si>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</si>
  <si>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</si>
  <si>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</si>
  <si>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</si>
  <si>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</si>
  <si>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</si>
  <si>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</si>
  <si>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</si>
  <si>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</si>
  <si>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</si>
  <si>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</si>
  <si>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</si>
  <si>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</si>
  <si>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</si>
  <si>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</si>
  <si>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</si>
  <si>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</si>
  <si>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</si>
  <si>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</si>
  <si>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</si>
  <si>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</si>
  <si>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</si>
  <si>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</si>
  <si>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</si>
  <si>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</si>
  <si>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</si>
  <si>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</si>
  <si>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</si>
  <si>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</si>
  <si>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</si>
  <si>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</si>
  <si>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</si>
  <si>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</si>
  <si>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</si>
  <si>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</si>
  <si>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</si>
  <si>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</si>
  <si>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</si>
  <si>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</si>
  <si>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</si>
  <si>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</si>
  <si>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</si>
  <si>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</si>
  <si>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</si>
  <si>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</si>
  <si>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</si>
  <si>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</si>
  <si>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</si>
  <si>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</si>
  <si>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</si>
  <si>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</si>
  <si>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</si>
  <si>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</si>
  <si>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</si>
  <si>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</si>
  <si>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</si>
  <si>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</si>
  <si>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</si>
  <si>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</si>
  <si>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</si>
  <si>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</si>
  <si>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</si>
  <si>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</si>
  <si>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</si>
  <si>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</si>
  <si>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</si>
  <si>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</si>
  <si>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</si>
  <si>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</si>
  <si>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</si>
  <si>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</si>
  <si>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</si>
  <si>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</si>
  <si>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</si>
  <si>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</si>
  <si>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</si>
  <si>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</si>
  <si>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</si>
  <si>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</si>
  <si>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</si>
  <si>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</si>
  <si>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</si>
  <si>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</si>
  <si>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</si>
  <si>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</si>
  <si>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</si>
  <si>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</si>
  <si>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</si>
  <si>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</si>
  <si>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</si>
  <si>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</si>
  <si>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</si>
  <si>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</si>
  <si>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</si>
  <si>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</si>
  <si>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</si>
  <si>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</si>
  <si>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</si>
  <si>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</si>
  <si>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</si>
  <si>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</si>
  <si>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</si>
  <si>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</si>
  <si>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</si>
  <si>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</si>
  <si>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</si>
  <si>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</si>
  <si>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</si>
  <si>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</si>
  <si>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</si>
  <si>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</si>
  <si>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</si>
  <si>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</si>
  <si>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</si>
  <si>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</si>
  <si>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</si>
  <si>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</si>
  <si>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</si>
  <si>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</si>
  <si>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</si>
  <si>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</si>
  <si>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</si>
  <si>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</si>
  <si>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</si>
  <si>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</si>
  <si>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</si>
  <si>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</si>
  <si>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</si>
  <si>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</si>
  <si>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</si>
  <si>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</si>
  <si>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</si>
  <si>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</si>
  <si>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</si>
  <si>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</si>
  <si>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</si>
  <si>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</si>
  <si>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</si>
  <si>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</si>
  <si>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</si>
  <si>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</si>
  <si>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</si>
  <si>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</si>
  <si>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</si>
  <si>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</si>
  <si>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</si>
  <si>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</si>
  <si>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</si>
  <si>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</si>
  <si>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</si>
  <si>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</si>
  <si>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</si>
  <si>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</si>
  <si>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</si>
  <si>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</si>
  <si>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</si>
  <si>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</si>
  <si>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</si>
  <si>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</si>
  <si>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</si>
  <si>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</si>
  <si>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</si>
  <si>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</si>
  <si>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</si>
  <si>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</si>
  <si>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</si>
  <si>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</si>
  <si>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</si>
  <si>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</si>
  <si>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</si>
  <si>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</si>
  <si>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</si>
  <si>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</si>
  <si>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</si>
  <si>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</si>
  <si>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</si>
  <si>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</si>
  <si>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</si>
  <si>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</si>
  <si>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</si>
  <si>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</si>
  <si>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</si>
  <si>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</si>
  <si>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</si>
  <si>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</si>
  <si>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</si>
  <si>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</si>
  <si>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</si>
  <si>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</si>
  <si>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</si>
  <si>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</si>
  <si>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</si>
  <si>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</si>
  <si>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</si>
  <si>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</si>
  <si>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</si>
  <si>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</si>
  <si>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</si>
  <si>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</si>
  <si>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</si>
  <si>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</si>
  <si>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</si>
  <si>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</si>
  <si>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</si>
  <si>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</si>
  <si>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</si>
  <si>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</si>
  <si>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</si>
  <si>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</si>
  <si>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</si>
  <si>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</si>
  <si>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</si>
  <si>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</si>
  <si>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</si>
  <si>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</si>
  <si>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</si>
  <si>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</si>
  <si>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</si>
  <si>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</si>
  <si>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</si>
  <si>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</si>
  <si>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</si>
  <si>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</si>
  <si>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</si>
  <si>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</si>
  <si>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</si>
  <si>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</si>
  <si>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</si>
  <si>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</si>
  <si>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</si>
  <si>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</si>
  <si>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</si>
  <si>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</si>
  <si>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</si>
  <si>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</si>
  <si>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</si>
  <si>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</si>
  <si>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</si>
  <si>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</si>
  <si>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</si>
  <si>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</si>
  <si>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</si>
  <si>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</si>
  <si>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</si>
  <si>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</si>
  <si>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</si>
  <si>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</si>
  <si>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</si>
  <si>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</si>
  <si>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</si>
  <si>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</si>
  <si>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</si>
  <si>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</si>
  <si>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</si>
  <si>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</si>
  <si>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</si>
  <si>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</si>
  <si>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</si>
  <si>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</si>
  <si>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</si>
  <si>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</si>
  <si>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</si>
  <si>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</si>
  <si>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</si>
  <si>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</si>
  <si>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</si>
  <si>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</si>
  <si>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</si>
  <si>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</si>
  <si>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</si>
  <si>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</si>
  <si>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</si>
  <si>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</si>
  <si>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</si>
  <si>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</si>
  <si>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</si>
  <si>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</si>
  <si>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</si>
  <si>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</si>
  <si>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</si>
  <si>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</si>
  <si>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</si>
  <si>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</si>
  <si>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</si>
  <si>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</si>
  <si>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</si>
  <si>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</si>
  <si>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</si>
  <si>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</si>
  <si>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</si>
  <si>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</si>
  <si>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</si>
  <si>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</si>
  <si>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</si>
  <si>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</si>
  <si>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</si>
  <si>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</si>
  <si>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</si>
  <si>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</si>
  <si>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</si>
  <si>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</si>
  <si>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</si>
  <si>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</si>
  <si>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</si>
  <si>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</si>
  <si>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</si>
  <si>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</si>
  <si>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</si>
  <si>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</si>
  <si>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</si>
  <si>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</si>
  <si>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</si>
  <si>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</si>
  <si>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</si>
  <si>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</si>
  <si>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</si>
  <si>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</si>
  <si>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</si>
  <si>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</si>
  <si>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</si>
  <si>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</si>
  <si>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</si>
  <si>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</si>
  <si>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</si>
  <si>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</si>
  <si>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</si>
  <si>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</si>
  <si>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</si>
  <si>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</si>
  <si>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</si>
  <si>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</si>
  <si>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</si>
  <si>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</si>
  <si>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</si>
  <si>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</si>
  <si>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</si>
  <si>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</si>
  <si>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</si>
  <si>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</si>
  <si>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</si>
  <si>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</si>
  <si>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</si>
  <si>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</si>
  <si>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</si>
  <si>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</si>
  <si>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</si>
  <si>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</si>
  <si>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</si>
  <si>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</si>
  <si>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</si>
  <si>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</si>
  <si>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</si>
  <si>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</si>
  <si>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</si>
  <si>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</si>
  <si>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</si>
  <si>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</si>
  <si>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</si>
  <si>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</si>
  <si>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</si>
  <si>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</si>
  <si>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</si>
  <si>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</si>
  <si>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</si>
  <si>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</si>
  <si>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</si>
  <si>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</si>
  <si>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</si>
  <si>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</si>
  <si>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</si>
  <si>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</si>
  <si>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</si>
  <si>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</si>
  <si>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</si>
  <si>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</si>
  <si>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</si>
  <si>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</si>
  <si>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</si>
  <si>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</si>
  <si>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</si>
  <si>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</si>
  <si>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</si>
  <si>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</si>
  <si>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</si>
  <si>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</si>
  <si>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</si>
  <si>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</si>
  <si>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</si>
  <si>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</si>
  <si>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</si>
  <si>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</si>
  <si>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</si>
  <si>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</si>
  <si>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</si>
  <si>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</si>
  <si>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</si>
  <si>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</si>
  <si>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</si>
  <si>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</si>
  <si>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</si>
  <si>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</si>
  <si>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</si>
  <si>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</si>
  <si>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</si>
  <si>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</si>
  <si>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</si>
  <si>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</si>
  <si>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</si>
  <si>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</si>
  <si>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</si>
  <si>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</si>
  <si>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</si>
  <si>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</si>
  <si>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</si>
  <si>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</si>
  <si>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</si>
  <si>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</si>
  <si>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</si>
  <si>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</si>
  <si>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</si>
  <si>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</si>
  <si>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</si>
  <si>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</si>
  <si>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</si>
  <si>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</si>
  <si>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</si>
  <si>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</si>
  <si>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</si>
  <si>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</si>
  <si>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</si>
  <si>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</si>
  <si>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</si>
  <si>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</si>
  <si>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</si>
  <si>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</si>
  <si>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</si>
  <si>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</si>
  <si>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</si>
  <si>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</si>
  <si>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</si>
  <si>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</si>
  <si>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</si>
  <si>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</si>
  <si>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</si>
  <si>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</si>
  <si>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</si>
  <si>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</si>
  <si>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</si>
  <si>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</si>
  <si>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</si>
  <si>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</si>
  <si>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</si>
  <si>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</si>
  <si>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</si>
  <si>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</si>
  <si>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</si>
  <si>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</si>
  <si>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</si>
  <si>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</si>
  <si>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</si>
  <si>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</si>
  <si>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</si>
  <si>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</si>
  <si>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</si>
  <si>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</si>
  <si>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</si>
  <si>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</si>
  <si>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</si>
  <si>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</si>
  <si>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</si>
  <si>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</si>
  <si>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</si>
  <si>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</si>
  <si>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</si>
  <si>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</si>
  <si>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</si>
  <si>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</si>
  <si>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</si>
  <si>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</si>
  <si>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</si>
  <si>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</si>
  <si>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</si>
  <si>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</si>
  <si>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</si>
  <si>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</si>
  <si>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</si>
  <si>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</si>
  <si>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</si>
  <si>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</si>
  <si>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</si>
  <si>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</si>
  <si>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</si>
  <si>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</si>
  <si>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</si>
  <si>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</si>
  <si>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</si>
  <si>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</si>
  <si>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</si>
  <si>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</si>
  <si>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</si>
  <si>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</si>
  <si>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</si>
  <si>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</si>
  <si>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</si>
  <si>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</si>
  <si>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</si>
  <si>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</si>
  <si>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</si>
  <si>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</si>
  <si>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</si>
  <si>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</si>
  <si>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</si>
  <si>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</si>
  <si>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</si>
  <si>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</si>
  <si>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</si>
  <si>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</si>
  <si>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</si>
  <si>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</si>
  <si>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</si>
  <si>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</si>
  <si>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</si>
  <si>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</si>
  <si>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</si>
  <si>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</si>
  <si>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</si>
  <si>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</si>
  <si>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</si>
  <si>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</si>
  <si>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</si>
  <si>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</si>
  <si>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</si>
  <si>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</si>
  <si>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</si>
  <si>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</si>
  <si>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</si>
  <si>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</si>
  <si>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</si>
  <si>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</si>
  <si>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</si>
  <si>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</si>
  <si>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</si>
  <si>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</si>
  <si>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</si>
  <si>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</si>
  <si>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</si>
  <si>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</si>
  <si>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</si>
  <si>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</si>
  <si>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</si>
  <si>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</si>
  <si>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</si>
  <si>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</si>
  <si>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</si>
  <si>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</si>
  <si>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</si>
  <si>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</si>
  <si>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</si>
  <si>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</si>
  <si>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</si>
  <si>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</si>
  <si>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</si>
  <si>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</si>
  <si>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</si>
  <si>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</si>
  <si>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</si>
  <si>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</si>
  <si>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</si>
  <si>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</si>
  <si>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</si>
  <si>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</si>
  <si>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</si>
  <si>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</si>
  <si>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</si>
  <si>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</si>
  <si>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</si>
  <si>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</si>
  <si>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</si>
  <si>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</si>
  <si>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</si>
  <si>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</si>
  <si>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</si>
  <si>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</si>
  <si>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</si>
  <si>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</si>
  <si>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</si>
  <si>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</si>
  <si>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</si>
  <si>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</si>
  <si>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</si>
  <si>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</si>
  <si>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</si>
  <si>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</si>
  <si>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</si>
  <si>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</si>
  <si>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</si>
  <si>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</si>
  <si>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</si>
  <si>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</si>
  <si>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</si>
  <si>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</si>
  <si>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</si>
  <si>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</si>
  <si>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</si>
  <si>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</si>
  <si>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</si>
  <si>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</si>
  <si>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</si>
  <si>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</si>
  <si>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</si>
  <si>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</si>
  <si>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</si>
  <si>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</si>
  <si>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</si>
  <si>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</si>
  <si>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</si>
  <si>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</si>
  <si>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</si>
  <si>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</si>
  <si>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</si>
  <si>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</si>
  <si>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</si>
  <si>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</si>
  <si>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</si>
  <si>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</si>
  <si>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</si>
  <si>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</si>
  <si>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</si>
  <si>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</si>
  <si>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</si>
  <si>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</si>
  <si>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</si>
  <si>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</si>
  <si>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</si>
  <si>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</si>
  <si>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</si>
  <si>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</si>
  <si>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</si>
  <si>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</si>
  <si>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</si>
  <si>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</si>
  <si>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</si>
  <si>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</si>
  <si>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</si>
  <si>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</si>
  <si>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</si>
  <si>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</si>
  <si>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</si>
  <si>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</si>
  <si>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</si>
  <si>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</si>
  <si>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</si>
  <si>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</si>
  <si>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</si>
  <si>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</si>
  <si>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</si>
  <si>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</si>
  <si>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</si>
  <si>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</si>
  <si>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</si>
  <si>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</si>
  <si>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</si>
  <si>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</si>
  <si>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</si>
  <si>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</si>
  <si>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</si>
  <si>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</si>
  <si>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</si>
  <si>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</si>
  <si>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</si>
  <si>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</si>
  <si>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</si>
  <si>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</si>
  <si>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</si>
  <si>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</si>
  <si>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</si>
  <si>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</si>
  <si>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</si>
  <si>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</si>
  <si>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</si>
  <si>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</si>
  <si>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</si>
  <si>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</si>
  <si>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</si>
  <si>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</si>
  <si>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</si>
  <si>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</si>
  <si>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</si>
  <si>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</si>
  <si>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</si>
  <si>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</si>
  <si>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</si>
  <si>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</si>
  <si>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</si>
  <si>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</si>
  <si>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</si>
  <si>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</si>
  <si>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</si>
  <si>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</si>
  <si>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</si>
  <si>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</si>
  <si>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</si>
  <si>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</si>
  <si>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</si>
  <si>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</si>
  <si>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</si>
  <si>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</si>
  <si>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</si>
  <si>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</si>
  <si>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</si>
  <si>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</si>
  <si>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</si>
  <si>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</si>
  <si>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</si>
  <si>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</si>
  <si>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</si>
  <si>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</si>
  <si>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</si>
  <si>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</si>
  <si>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</si>
  <si>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</si>
  <si>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</si>
  <si>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</si>
  <si>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</si>
  <si>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</si>
  <si>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</si>
  <si>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</si>
  <si>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</si>
  <si>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</si>
  <si>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</si>
  <si>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</si>
  <si>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</si>
  <si>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</si>
  <si>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</si>
  <si>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</si>
  <si>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</si>
  <si>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</si>
  <si>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</si>
  <si>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</si>
  <si>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</si>
  <si>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</si>
  <si>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</si>
  <si>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</si>
  <si>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</si>
  <si>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</si>
  <si>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</si>
  <si>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</si>
  <si>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</si>
  <si>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</si>
  <si>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</si>
  <si>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</si>
  <si>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</si>
  <si>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</si>
  <si>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</si>
  <si>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</si>
  <si>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</si>
  <si>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</si>
  <si>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</si>
  <si>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</si>
  <si>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</si>
  <si>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</si>
  <si>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</si>
  <si>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</si>
  <si>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</si>
  <si>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</si>
  <si>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</si>
  <si>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</si>
  <si>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</si>
  <si>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</si>
  <si>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</si>
  <si>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</si>
  <si>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</si>
  <si>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</si>
  <si>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</si>
  <si>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</si>
  <si>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</si>
  <si>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</si>
  <si>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</si>
  <si>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</si>
  <si>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</si>
  <si>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</si>
  <si>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</si>
  <si>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</si>
  <si>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</si>
  <si>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</si>
  <si>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</si>
  <si>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</si>
  <si>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</si>
  <si>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</si>
  <si>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</si>
  <si>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</si>
  <si>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</si>
  <si>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</si>
  <si>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</si>
  <si>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</si>
  <si>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</si>
  <si>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</si>
  <si>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</si>
  <si>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</si>
  <si>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</si>
  <si>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</si>
  <si>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</si>
  <si>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</si>
  <si>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</si>
  <si>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</si>
  <si>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</si>
  <si>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</si>
  <si>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</si>
  <si>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</si>
  <si>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</si>
  <si>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</si>
  <si>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</si>
  <si>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</si>
  <si>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</si>
  <si>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</si>
  <si>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</si>
  <si>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</si>
  <si>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</si>
  <si>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</si>
  <si>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</si>
  <si>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</si>
  <si>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</si>
  <si>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</si>
  <si>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</si>
  <si>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</si>
  <si>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</si>
  <si>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</si>
  <si>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</si>
  <si>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</si>
  <si>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</si>
  <si>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</si>
  <si>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</si>
  <si>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</si>
  <si>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</si>
  <si>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</si>
  <si>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</si>
  <si>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</si>
  <si>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</si>
  <si>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</si>
  <si>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</si>
  <si>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</si>
  <si>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</si>
  <si>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</si>
  <si>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</si>
  <si>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</si>
  <si>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</si>
  <si>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</si>
  <si>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</si>
  <si>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</si>
  <si>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</si>
  <si>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</si>
  <si>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</si>
  <si>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</si>
  <si>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</si>
  <si>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</si>
  <si>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</si>
  <si>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</si>
  <si>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</si>
  <si>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</si>
  <si>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</si>
  <si>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</si>
  <si>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</si>
  <si>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</si>
  <si>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</si>
  <si>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</si>
  <si>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</si>
  <si>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</si>
  <si>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</si>
  <si>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</si>
  <si>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</si>
  <si>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</si>
  <si>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</si>
  <si>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</si>
  <si>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</si>
  <si>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</si>
  <si>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</si>
  <si>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</si>
  <si>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</si>
  <si>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</si>
  <si>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</si>
  <si>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</si>
  <si>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</si>
  <si>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</si>
  <si>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</si>
  <si>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</si>
  <si>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</si>
  <si>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</si>
  <si>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</si>
  <si>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</si>
  <si>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</si>
  <si>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</si>
  <si>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</si>
  <si>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</si>
  <si>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</si>
  <si>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</si>
  <si>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</si>
  <si>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</si>
  <si>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</si>
  <si>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</si>
  <si>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</si>
  <si>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</si>
  <si>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</si>
  <si>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</si>
  <si>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</si>
  <si>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</si>
  <si>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</si>
  <si>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</si>
  <si>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</si>
  <si>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</si>
  <si>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</si>
  <si>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</si>
  <si>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</si>
  <si>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</si>
  <si>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</si>
  <si>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</si>
  <si>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</si>
  <si>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</si>
  <si>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</si>
  <si>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</si>
  <si>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</si>
  <si>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</si>
  <si>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</si>
  <si>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</si>
  <si>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</si>
  <si>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</si>
  <si>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</si>
  <si>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</si>
  <si>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</si>
  <si>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</si>
  <si>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</si>
  <si>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</si>
  <si>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</si>
  <si>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</si>
  <si>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</si>
  <si>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</si>
  <si>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</si>
  <si>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</si>
  <si>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</si>
  <si>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</si>
  <si>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</si>
  <si>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</si>
  <si>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</si>
  <si>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</si>
  <si>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</si>
  <si>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</si>
  <si>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</si>
  <si>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</si>
  <si>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</si>
  <si>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</si>
  <si>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</si>
  <si>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</si>
  <si>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</si>
  <si>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</si>
  <si>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</si>
  <si>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</si>
  <si>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</si>
  <si>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</si>
  <si>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</si>
  <si>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</si>
  <si>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</si>
  <si>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</si>
  <si>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</si>
  <si>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</si>
  <si>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</si>
  <si>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</si>
  <si>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</si>
  <si>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</si>
  <si>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</si>
  <si>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</si>
  <si>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</si>
  <si>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</si>
  <si>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</si>
  <si>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</si>
  <si>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</si>
  <si>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</si>
  <si>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</si>
  <si>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</si>
  <si>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</si>
  <si>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</si>
  <si>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</si>
  <si>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</si>
  <si>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</si>
  <si>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</si>
  <si>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</si>
  <si>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</si>
  <si>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</si>
  <si>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</si>
  <si>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</si>
  <si>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</si>
  <si>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</si>
  <si>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</si>
  <si>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</si>
  <si>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</si>
  <si>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</si>
  <si>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</si>
  <si>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</si>
  <si>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</si>
  <si>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</si>
  <si>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</si>
  <si>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</si>
  <si>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</si>
  <si>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</si>
  <si>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</si>
  <si>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</si>
  <si>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</si>
  <si>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</si>
  <si>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</si>
  <si>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</si>
  <si>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</si>
  <si>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</si>
  <si>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</si>
  <si>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</si>
  <si>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</si>
  <si>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</si>
  <si>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</si>
  <si>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</si>
  <si>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</si>
  <si>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</si>
  <si>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</si>
  <si>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</si>
  <si>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</si>
  <si>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</si>
  <si>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</si>
  <si>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</si>
  <si>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</si>
  <si>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</si>
  <si>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</si>
  <si>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</si>
  <si>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</si>
  <si>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</si>
  <si>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</si>
  <si>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</si>
  <si>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</si>
  <si>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</si>
  <si>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</si>
  <si>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</si>
  <si>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</si>
  <si>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</si>
  <si>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</si>
  <si>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</si>
  <si>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</si>
  <si>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</si>
  <si>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</si>
  <si>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</si>
  <si>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</si>
  <si>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</si>
  <si>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</si>
  <si>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</si>
  <si>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</si>
  <si>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</si>
  <si>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</si>
  <si>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</si>
  <si>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</si>
  <si>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</si>
  <si>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</si>
  <si>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</si>
  <si>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</si>
  <si>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</si>
  <si>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</si>
  <si>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</si>
  <si>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</si>
  <si>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</si>
  <si>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</si>
  <si>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</si>
  <si>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</si>
  <si>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</si>
  <si>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</si>
  <si>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</si>
  <si>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</si>
  <si>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</si>
  <si>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</si>
  <si>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</si>
  <si>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</si>
  <si>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</si>
  <si>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</si>
  <si>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</si>
  <si>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</si>
  <si>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</si>
  <si>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</si>
  <si>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</si>
  <si>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</si>
  <si>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</si>
  <si>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</si>
  <si>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</si>
  <si>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</si>
  <si>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</si>
  <si>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</si>
  <si>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</si>
  <si>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</si>
  <si>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</si>
  <si>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</si>
  <si>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</si>
  <si>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</si>
  <si>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</si>
  <si>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</si>
  <si>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</si>
  <si>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</si>
  <si>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</si>
  <si>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</si>
  <si>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</si>
  <si>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</si>
  <si>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</si>
  <si>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</si>
  <si>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</si>
  <si>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</si>
  <si>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</si>
  <si>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</si>
  <si>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</si>
  <si>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</si>
  <si>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</si>
  <si>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</si>
  <si>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</si>
  <si>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</si>
  <si>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</si>
  <si>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</si>
  <si>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</si>
  <si>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</si>
  <si>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</si>
  <si>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</si>
  <si>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</si>
  <si>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</si>
  <si>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</si>
  <si>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</si>
  <si>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</si>
  <si>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</si>
  <si>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</si>
  <si>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</si>
  <si>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</si>
  <si>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</si>
  <si>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</si>
  <si>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</si>
  <si>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</si>
  <si>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</si>
  <si>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</si>
  <si>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</si>
  <si>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</si>
  <si>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</si>
  <si>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</si>
  <si>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</si>
  <si>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</si>
  <si>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</si>
  <si>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</si>
  <si>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</si>
  <si>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</si>
  <si>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</si>
  <si>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</si>
  <si>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</si>
  <si>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</si>
  <si>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</si>
  <si>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</si>
  <si>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</si>
  <si>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</si>
  <si>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</si>
  <si>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</si>
  <si>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</si>
  <si>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</si>
  <si>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</si>
  <si>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</si>
  <si>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</si>
  <si>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</si>
  <si>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</si>
  <si>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</si>
  <si>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</si>
  <si>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</si>
  <si>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</si>
  <si>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</si>
  <si>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</si>
  <si>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</si>
  <si>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</si>
  <si>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</si>
  <si>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</si>
  <si>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</si>
  <si>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</si>
  <si>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</si>
  <si>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</si>
  <si>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</si>
  <si>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</si>
  <si>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</si>
  <si>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</si>
  <si>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</si>
  <si>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</si>
  <si>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</si>
  <si>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</si>
  <si>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</si>
  <si>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</si>
  <si>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</si>
  <si>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</si>
  <si>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</si>
  <si>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</si>
  <si>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</si>
  <si>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</si>
  <si>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</si>
  <si>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</si>
  <si>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</si>
  <si>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</si>
  <si>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</si>
  <si>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</si>
  <si>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</si>
  <si>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</si>
  <si>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</si>
  <si>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</si>
  <si>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</si>
  <si>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</si>
  <si>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</si>
  <si>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</si>
  <si>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</si>
  <si>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</si>
  <si>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</si>
  <si>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</si>
  <si>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</si>
  <si>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</si>
  <si>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</si>
  <si>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</si>
  <si>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</si>
  <si>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</si>
  <si>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</si>
  <si>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</si>
  <si>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</si>
  <si>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</si>
  <si>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</si>
  <si>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</si>
  <si>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</si>
  <si>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</si>
  <si>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</si>
  <si>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</si>
  <si>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</si>
  <si>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</si>
  <si>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</si>
  <si>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</si>
  <si>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</si>
  <si>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</si>
  <si>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</si>
  <si>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</si>
  <si>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</si>
  <si>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</si>
  <si>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</si>
  <si>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</si>
  <si>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</si>
  <si>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</si>
  <si>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</si>
  <si>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</si>
  <si>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</si>
  <si>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</si>
  <si>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</si>
  <si>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</si>
  <si>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</si>
  <si>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</si>
  <si>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</si>
  <si>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</si>
  <si>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</si>
  <si>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</si>
  <si>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</si>
  <si>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</si>
  <si>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</si>
  <si>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</si>
  <si>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</si>
  <si>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</si>
  <si>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</si>
  <si>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</si>
  <si>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</si>
  <si>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</si>
  <si>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</si>
  <si>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</si>
  <si>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</si>
  <si>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</si>
  <si>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</si>
  <si>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</si>
  <si>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</si>
  <si>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</si>
  <si>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</si>
  <si>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</si>
  <si>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</si>
  <si>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</si>
  <si>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</si>
  <si>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</si>
  <si>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</si>
  <si>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</si>
  <si>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</si>
  <si>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</si>
  <si>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</si>
  <si>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</si>
  <si>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</si>
  <si>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</si>
  <si>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</si>
  <si>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</si>
  <si>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</si>
  <si>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</si>
  <si>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</si>
  <si>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</si>
  <si>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</si>
  <si>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</si>
  <si>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</si>
  <si>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</si>
  <si>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</si>
  <si>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</si>
  <si>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</si>
  <si>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</si>
  <si>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</si>
  <si>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</si>
  <si>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</si>
  <si>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</si>
  <si>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</si>
  <si>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</si>
  <si>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</si>
  <si>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</si>
  <si>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</si>
  <si>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</si>
  <si>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</si>
  <si>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</si>
  <si>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</si>
  <si>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</si>
  <si>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</si>
  <si>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</si>
  <si>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</si>
  <si>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</si>
  <si>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</si>
  <si>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</si>
  <si>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</si>
  <si>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</si>
  <si>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</si>
  <si>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</si>
  <si>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</si>
  <si>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</si>
  <si>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</si>
  <si>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</si>
  <si>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</si>
  <si>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</si>
  <si>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</si>
  <si>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</si>
  <si>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</si>
  <si>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</si>
  <si>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</si>
  <si>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</si>
  <si>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</si>
  <si>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</si>
  <si>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</si>
  <si>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</si>
  <si>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</si>
  <si>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</si>
  <si>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</si>
  <si>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</si>
  <si>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</si>
  <si>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</si>
  <si>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</si>
  <si>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</si>
  <si>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</si>
  <si>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</si>
  <si>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</si>
  <si>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</si>
  <si>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</si>
  <si>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</si>
  <si>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</si>
  <si>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</si>
  <si>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</si>
  <si>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</si>
  <si>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</si>
  <si>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</si>
  <si>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</si>
  <si>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</si>
  <si>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</si>
  <si>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</si>
  <si>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</si>
  <si>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</si>
  <si>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</si>
  <si>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</si>
  <si>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</si>
  <si>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</si>
  <si>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</si>
  <si>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</si>
  <si>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</si>
  <si>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</si>
  <si>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</si>
  <si>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</si>
  <si>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</si>
  <si>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</si>
  <si>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</si>
  <si>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</si>
  <si>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</si>
  <si>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</si>
  <si>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</si>
  <si>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</si>
  <si>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</si>
  <si>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</si>
  <si>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</si>
  <si>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</si>
  <si>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</si>
  <si>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</si>
  <si>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</si>
  <si>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</si>
  <si>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</si>
  <si>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</si>
  <si>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</si>
  <si>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</si>
  <si>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</si>
  <si>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</si>
  <si>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</si>
  <si>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</si>
  <si>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</si>
  <si>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</si>
  <si>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</si>
  <si>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</si>
  <si>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</si>
  <si>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</si>
  <si>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</si>
  <si>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</si>
  <si>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</si>
  <si>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</si>
  <si>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</si>
  <si>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</si>
  <si>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</si>
  <si>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</si>
  <si>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</si>
  <si>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</si>
  <si>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</si>
  <si>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</si>
  <si>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</si>
  <si>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</si>
  <si>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</si>
  <si>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</si>
  <si>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</si>
  <si>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</si>
  <si>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</si>
  <si>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</si>
  <si>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</si>
  <si>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</si>
  <si>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</si>
  <si>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</si>
  <si>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</si>
  <si>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</si>
  <si>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</si>
  <si>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</si>
  <si>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</si>
  <si>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</si>
  <si>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</si>
  <si>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</si>
  <si>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</si>
  <si>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</si>
  <si>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</si>
  <si>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</si>
  <si>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</si>
  <si>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</si>
  <si>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</si>
  <si>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</si>
  <si>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</si>
  <si>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</si>
  <si>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</si>
  <si>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</si>
  <si>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</si>
  <si>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</si>
  <si>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</si>
  <si>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</si>
  <si>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</si>
  <si>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</si>
  <si>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</si>
  <si>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</si>
  <si>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</si>
  <si>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</si>
  <si>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</si>
  <si>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</si>
  <si>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</si>
  <si>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</si>
  <si>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</si>
  <si>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</si>
  <si>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</si>
  <si>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</si>
  <si>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</si>
  <si>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</si>
  <si>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</si>
  <si>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</si>
  <si>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</si>
  <si>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</si>
  <si>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</si>
  <si>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</si>
  <si>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</si>
  <si>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</si>
  <si>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</si>
  <si>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</si>
  <si>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</si>
  <si>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</si>
  <si>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</si>
  <si>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</si>
  <si>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</si>
  <si>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</si>
  <si>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</si>
  <si>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</si>
  <si>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</si>
  <si>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</si>
  <si>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</si>
  <si>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</si>
  <si>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</si>
  <si>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</si>
  <si>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</si>
  <si>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</si>
  <si>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</si>
  <si>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</si>
  <si>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</si>
  <si>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</si>
  <si>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</si>
  <si>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</si>
  <si>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</si>
  <si>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</si>
  <si>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</si>
  <si>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</si>
  <si>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</si>
  <si>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</si>
  <si>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</si>
  <si>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</si>
  <si>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</si>
  <si>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</si>
  <si>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</si>
  <si>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</si>
  <si>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</si>
  <si>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</si>
  <si>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</si>
  <si>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</si>
  <si>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</si>
  <si>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</si>
  <si>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</si>
  <si>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</si>
  <si>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</si>
  <si>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</si>
  <si>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</si>
  <si>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</si>
  <si>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</si>
  <si>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</si>
  <si>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</si>
  <si>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</si>
  <si>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</si>
  <si>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</si>
  <si>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</si>
  <si>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</si>
  <si>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</si>
  <si>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</si>
  <si>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</si>
  <si>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</si>
  <si>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</si>
  <si>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</si>
  <si>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</si>
  <si>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</si>
  <si>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</si>
  <si>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</si>
  <si>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</si>
  <si>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</si>
  <si>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</si>
  <si>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</si>
  <si>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</si>
  <si>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</si>
  <si>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</si>
  <si>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</si>
  <si>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</si>
  <si>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</si>
  <si>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</si>
  <si>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</si>
  <si>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</si>
  <si>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</si>
  <si>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</si>
  <si>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</si>
  <si>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</si>
  <si>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</si>
  <si>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</si>
  <si>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</si>
  <si>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</si>
  <si>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</si>
  <si>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</si>
  <si>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</si>
  <si>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</si>
  <si>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</si>
  <si>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</si>
  <si>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</si>
  <si>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</si>
  <si>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</si>
  <si>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</si>
  <si>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</si>
  <si>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</si>
  <si>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</si>
  <si>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</si>
  <si>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</si>
  <si>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</si>
  <si>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</si>
  <si>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</si>
  <si>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</si>
  <si>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</si>
  <si>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</si>
  <si>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</si>
  <si>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</si>
  <si>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</si>
  <si>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</si>
  <si>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</si>
  <si>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</si>
  <si>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</si>
  <si>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</si>
  <si>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</si>
  <si>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</si>
  <si>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</si>
  <si>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</si>
  <si>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</si>
  <si>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</si>
  <si>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</si>
  <si>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</si>
  <si>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</si>
  <si>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</si>
  <si>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</si>
  <si>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</si>
  <si>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</si>
  <si>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</si>
  <si>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</si>
  <si>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</si>
  <si>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</si>
  <si>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</si>
  <si>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</si>
  <si>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</si>
  <si>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</si>
  <si>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</si>
  <si>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</si>
  <si>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</si>
  <si>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</si>
  <si>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</si>
  <si>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</si>
  <si>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</si>
  <si>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</si>
  <si>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</si>
  <si>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</si>
  <si>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</si>
  <si>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</si>
  <si>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</si>
  <si>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</si>
  <si>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</si>
  <si>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</si>
  <si>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</si>
  <si>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</si>
  <si>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</si>
  <si>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</si>
  <si>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</si>
  <si>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</si>
  <si>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</si>
  <si>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</si>
  <si>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</si>
  <si>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</si>
  <si>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</si>
  <si>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</si>
  <si>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</si>
  <si>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</si>
  <si>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</si>
  <si>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</si>
  <si>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</si>
  <si>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</si>
  <si>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</si>
  <si>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</si>
  <si>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</si>
  <si>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</si>
  <si>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</si>
  <si>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</si>
  <si>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</si>
  <si>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</si>
  <si>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</si>
  <si>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</si>
  <si>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</si>
  <si>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</si>
  <si>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</si>
  <si>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</si>
  <si>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</si>
  <si>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</si>
  <si>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</si>
  <si>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</si>
  <si>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</si>
  <si>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</si>
  <si>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</si>
  <si>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</si>
  <si>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</si>
  <si>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</si>
  <si>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</si>
  <si>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</si>
  <si>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</si>
  <si>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</si>
  <si>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</si>
  <si>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</si>
  <si>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</si>
  <si>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</si>
  <si>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</si>
  <si>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</si>
  <si>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</si>
  <si>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</si>
  <si>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</si>
  <si>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</si>
  <si>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</si>
  <si>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</si>
  <si>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</si>
  <si>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</si>
  <si>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</si>
  <si>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</si>
  <si>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</si>
  <si>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</si>
  <si>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</si>
  <si>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</si>
  <si>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</si>
  <si>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</si>
  <si>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</si>
  <si>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</si>
  <si>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</si>
  <si>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</si>
  <si>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</si>
  <si>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</si>
  <si>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</si>
  <si>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</si>
  <si>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</si>
  <si>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</si>
  <si>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</si>
  <si>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</si>
  <si>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</si>
  <si>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</si>
  <si>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</si>
  <si>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</si>
  <si>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</si>
  <si>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</si>
  <si>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</si>
  <si>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</si>
  <si>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</si>
  <si>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</si>
  <si>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</si>
  <si>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</si>
  <si>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</si>
  <si>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</si>
  <si>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</si>
  <si>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</si>
  <si>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</si>
  <si>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</si>
  <si>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</si>
  <si>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</si>
  <si>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</si>
  <si>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</si>
  <si>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</si>
  <si>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</si>
  <si>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</si>
  <si>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</si>
  <si>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</si>
  <si>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</si>
  <si>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</si>
  <si>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</si>
  <si>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</si>
  <si>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</si>
  <si>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</si>
  <si>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</si>
  <si>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</si>
  <si>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</si>
  <si>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</si>
  <si>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</si>
  <si>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</si>
  <si>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</si>
  <si>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</si>
  <si>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</si>
  <si>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</si>
  <si>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</si>
  <si>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</si>
  <si>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</si>
  <si>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</si>
  <si>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</si>
  <si>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</si>
  <si>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</si>
  <si>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</si>
  <si>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</si>
  <si>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</si>
  <si>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</si>
  <si>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</si>
  <si>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</si>
  <si>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</si>
  <si>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</si>
  <si>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</si>
  <si>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</si>
  <si>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</si>
  <si>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</si>
  <si>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</si>
  <si>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</si>
  <si>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</si>
  <si>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</si>
  <si>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</si>
  <si>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</si>
  <si>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</si>
  <si>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</si>
  <si>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</si>
  <si>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</si>
  <si>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</si>
  <si>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</si>
  <si>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</si>
  <si>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</si>
  <si>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</si>
  <si>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</si>
  <si>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</si>
  <si>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</si>
  <si>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</si>
  <si>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</si>
  <si>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</si>
  <si>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</si>
  <si>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</si>
  <si>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</si>
  <si>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</si>
  <si>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</si>
  <si>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</si>
  <si>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</si>
  <si>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</si>
  <si>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</si>
  <si>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</si>
  <si>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</si>
  <si>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</si>
  <si>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</si>
  <si>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</si>
  <si>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</si>
  <si>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</si>
  <si>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</si>
  <si>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</si>
  <si>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</si>
  <si>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</si>
  <si>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</si>
  <si>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</si>
  <si>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</si>
  <si>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</si>
  <si>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</si>
  <si>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</si>
  <si>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</si>
  <si>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</si>
  <si>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</si>
  <si>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</si>
  <si>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</si>
  <si>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</si>
  <si>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</si>
  <si>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</si>
  <si>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</si>
  <si>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</si>
  <si>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</si>
  <si>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</si>
  <si>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</si>
  <si>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</si>
  <si>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</si>
  <si>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</si>
  <si>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</si>
  <si>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</si>
  <si>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</si>
  <si>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</si>
  <si>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</si>
  <si>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</si>
  <si>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</si>
  <si>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</si>
  <si>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</si>
  <si>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</si>
  <si>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</si>
  <si>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</si>
  <si>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</si>
  <si>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</si>
  <si>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</si>
  <si>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</si>
  <si>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</si>
  <si>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</si>
  <si>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</si>
  <si>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</si>
  <si>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</si>
  <si>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</si>
  <si>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</si>
  <si>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</si>
  <si>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</si>
  <si>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</si>
  <si>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</si>
  <si>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</si>
  <si>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</si>
  <si>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</si>
  <si>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</si>
  <si>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</si>
  <si>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</si>
  <si>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</si>
  <si>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</si>
  <si>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</si>
  <si>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</si>
  <si>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</si>
  <si>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</si>
  <si>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</si>
  <si>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</si>
  <si>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</si>
  <si>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</si>
  <si>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</si>
  <si>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</si>
  <si>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</si>
  <si>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</si>
  <si>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</si>
  <si>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</si>
  <si>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</si>
  <si>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</si>
  <si>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</si>
  <si>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</si>
  <si>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</si>
  <si>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</si>
  <si>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</si>
  <si>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</si>
  <si>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</si>
  <si>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</si>
  <si>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</si>
  <si>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</si>
  <si>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</si>
  <si>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</si>
  <si>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</si>
  <si>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</si>
  <si>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</si>
  <si>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</si>
  <si>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</si>
  <si>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</si>
  <si>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</si>
  <si>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</si>
  <si>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</si>
  <si>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</si>
  <si>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</si>
  <si>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</si>
  <si>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</si>
  <si>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</si>
  <si>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</si>
  <si>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</si>
  <si>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</si>
  <si>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</si>
  <si>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</si>
  <si>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</si>
  <si>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</si>
  <si>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</si>
  <si>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</si>
  <si>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</si>
  <si>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</si>
  <si>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</si>
  <si>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</si>
  <si>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</si>
  <si>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</si>
  <si>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</si>
  <si>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</si>
  <si>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</si>
  <si>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</si>
  <si>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</si>
  <si>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</si>
  <si>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</si>
  <si>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</si>
  <si>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</si>
  <si>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</si>
  <si>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</si>
  <si>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</si>
  <si>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</si>
  <si>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</si>
  <si>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</si>
  <si>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</si>
  <si>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</si>
  <si>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</si>
  <si>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</si>
  <si>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</si>
  <si>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</si>
  <si>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</si>
  <si>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</si>
  <si>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</si>
  <si>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</si>
  <si>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</si>
  <si>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</si>
  <si>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</si>
  <si>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</si>
  <si>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</si>
  <si>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</si>
  <si>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</si>
  <si>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</si>
  <si>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</si>
  <si>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</si>
  <si>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</si>
  <si>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</si>
  <si>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</si>
  <si>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</si>
  <si>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</si>
  <si>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</si>
  <si>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</si>
  <si>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</si>
  <si>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</si>
  <si>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</si>
  <si>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</si>
  <si>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</si>
  <si>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</si>
  <si>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</si>
  <si>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</si>
  <si>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</si>
  <si>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</si>
  <si>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</si>
  <si>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</si>
  <si>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</si>
  <si>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</si>
  <si>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</si>
  <si>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</si>
  <si>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</si>
  <si>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</si>
  <si>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</si>
  <si>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</si>
  <si>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</si>
  <si>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</si>
  <si>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</si>
  <si>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</si>
  <si>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</si>
  <si>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</si>
  <si>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</si>
  <si>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</si>
  <si>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</si>
  <si>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</si>
  <si>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</si>
  <si>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</si>
  <si>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</si>
  <si>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</si>
  <si>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</si>
  <si>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</si>
  <si>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</si>
  <si>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</si>
  <si>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</si>
  <si>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</si>
  <si>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</si>
  <si>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</si>
  <si>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</si>
  <si>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</si>
  <si>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</si>
  <si>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</si>
  <si>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</si>
  <si>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</si>
  <si>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</si>
  <si>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</si>
  <si>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</si>
  <si>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</si>
  <si>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</si>
  <si>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</si>
  <si>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</si>
  <si>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</si>
  <si>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</si>
  <si>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</si>
  <si>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</si>
  <si>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</si>
  <si>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</si>
  <si>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</si>
  <si>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</si>
  <si>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</si>
  <si>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</si>
  <si>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</si>
  <si>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</si>
  <si>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</si>
  <si>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</si>
  <si>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</si>
  <si>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</si>
  <si>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</si>
  <si>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</si>
  <si>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</si>
  <si>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</si>
  <si>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</si>
  <si>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</si>
  <si>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</si>
  <si>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</si>
  <si>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</si>
  <si>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</si>
  <si>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</si>
  <si>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</si>
  <si>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</si>
  <si>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</si>
  <si>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</si>
  <si>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</si>
  <si>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</si>
  <si>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</si>
  <si>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</si>
  <si>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</si>
  <si>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</si>
  <si>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</si>
  <si>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</si>
  <si>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</si>
  <si>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</si>
  <si>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</si>
  <si>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</si>
  <si>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</si>
  <si>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</si>
  <si>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</si>
  <si>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</si>
  <si>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</si>
  <si>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</si>
  <si>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</si>
  <si>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</si>
  <si>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</si>
  <si>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</si>
  <si>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</si>
  <si>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</si>
  <si>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</si>
  <si>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</si>
  <si>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</si>
  <si>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</si>
  <si>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</si>
  <si>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</si>
  <si>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</si>
  <si>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</si>
  <si>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</si>
  <si>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</si>
  <si>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</si>
  <si>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</si>
  <si>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</si>
  <si>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</si>
  <si>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</si>
  <si>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</si>
  <si>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</si>
  <si>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</si>
  <si>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</si>
  <si>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</si>
  <si>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</si>
  <si>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</si>
  <si>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</si>
  <si>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</si>
  <si>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</si>
  <si>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</si>
  <si>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</si>
  <si>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</si>
  <si>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</si>
  <si>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</si>
  <si>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</si>
  <si>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</si>
  <si>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</si>
  <si>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</si>
  <si>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</si>
  <si>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</si>
  <si>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</si>
  <si>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</si>
  <si>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</si>
  <si>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</si>
  <si>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</si>
  <si>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</si>
  <si>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</si>
  <si>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</si>
  <si>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</si>
  <si>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</si>
  <si>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</si>
  <si>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</si>
  <si>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</si>
  <si>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</si>
  <si>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</si>
  <si>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</si>
  <si>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</si>
  <si>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</si>
  <si>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</si>
  <si>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</si>
  <si>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</si>
  <si>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</si>
  <si>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</si>
  <si>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</si>
  <si>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</si>
  <si>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</si>
  <si>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</si>
  <si>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</si>
  <si>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</si>
  <si>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</si>
  <si>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</si>
  <si>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</si>
  <si>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</si>
  <si>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</si>
  <si>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</si>
  <si>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</si>
  <si>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</si>
  <si>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</si>
  <si>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</si>
  <si>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</si>
  <si>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</si>
  <si>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</si>
  <si>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</si>
  <si>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</si>
  <si>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</si>
  <si>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</si>
  <si>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</si>
  <si>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</si>
  <si>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</si>
  <si>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</si>
  <si>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</si>
  <si>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</si>
  <si>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</si>
  <si>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</si>
  <si>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</si>
  <si>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</si>
  <si>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</si>
  <si>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</si>
  <si>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</si>
  <si>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</si>
  <si>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</si>
  <si>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</si>
  <si>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</si>
  <si>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</si>
  <si>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</si>
  <si>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</si>
  <si>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</si>
  <si>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</si>
  <si>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</si>
  <si>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</si>
  <si>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</si>
  <si>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</si>
  <si>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</si>
  <si>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</si>
  <si>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</si>
  <si>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</si>
  <si>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</si>
  <si>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</si>
  <si>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</si>
  <si>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</si>
  <si>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</si>
  <si>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</si>
  <si>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</si>
  <si>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</si>
  <si>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</si>
  <si>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</si>
  <si>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</si>
  <si>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</si>
  <si>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</si>
  <si>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</si>
  <si>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</si>
  <si>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</si>
  <si>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</si>
  <si>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</si>
  <si>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</si>
  <si>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</si>
  <si>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</si>
  <si>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</si>
  <si>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</si>
  <si>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</si>
  <si>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</si>
  <si>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</si>
  <si>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</si>
  <si>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</si>
  <si>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</si>
  <si>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</si>
  <si>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</si>
  <si>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</si>
  <si>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</si>
  <si>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</si>
  <si>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</si>
  <si>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</si>
  <si>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</si>
  <si>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</si>
  <si>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</si>
  <si>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</si>
  <si>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</si>
  <si>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</si>
  <si>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</si>
  <si>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</si>
  <si>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</si>
  <si>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</si>
  <si>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</si>
  <si>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</si>
  <si>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</si>
  <si>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</si>
  <si>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</si>
  <si>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</si>
  <si>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</si>
  <si>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</si>
  <si>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</si>
  <si>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</si>
  <si>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</si>
  <si>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</si>
  <si>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</si>
  <si>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</si>
  <si>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</si>
  <si>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</si>
  <si>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</si>
  <si>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</si>
  <si>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</si>
  <si>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</si>
  <si>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</si>
  <si>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</si>
  <si>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</si>
  <si>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</si>
  <si>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</si>
  <si>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</si>
  <si>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</si>
  <si>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</si>
  <si>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</si>
  <si>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</si>
  <si>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</si>
  <si>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</si>
  <si>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</si>
  <si>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</si>
  <si>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</si>
  <si>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</si>
  <si>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</si>
  <si>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</si>
  <si>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</si>
  <si>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</si>
  <si>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</si>
  <si>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</si>
  <si>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</si>
  <si>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</si>
  <si>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</si>
  <si>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</si>
  <si>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</si>
  <si>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</si>
  <si>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</si>
  <si>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</si>
  <si>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</si>
  <si>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</si>
  <si>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</si>
  <si>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</si>
  <si>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</si>
  <si>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</si>
  <si>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</si>
  <si>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</si>
  <si>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</si>
  <si>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</si>
  <si>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</si>
  <si>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</si>
  <si>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</si>
  <si>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</si>
  <si>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</si>
  <si>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</si>
  <si>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</si>
  <si>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</si>
  <si>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</si>
  <si>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</si>
  <si>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</si>
  <si>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</si>
  <si>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</si>
  <si>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</si>
  <si>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</si>
  <si>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</si>
  <si>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</si>
  <si>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</si>
  <si>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</si>
  <si>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</si>
  <si>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</si>
  <si>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</si>
  <si>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</si>
  <si>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</si>
  <si>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</si>
  <si>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</si>
  <si>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</si>
  <si>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</si>
  <si>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</si>
  <si>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</si>
  <si>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</si>
  <si>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</si>
  <si>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</si>
  <si>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</si>
  <si>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</si>
  <si>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</si>
  <si>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</si>
  <si>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</si>
  <si>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</si>
  <si>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</si>
  <si>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</si>
  <si>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</si>
  <si>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</si>
  <si>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</si>
  <si>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</si>
  <si>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</si>
  <si>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</si>
  <si>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</si>
  <si>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</si>
  <si>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</si>
  <si>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</si>
  <si>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</si>
  <si>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</si>
  <si>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</si>
  <si>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</si>
  <si>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</si>
  <si>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</si>
  <si>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</si>
  <si>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</si>
  <si>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</si>
  <si>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</si>
  <si>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</si>
  <si>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</si>
  <si>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</si>
  <si>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</si>
  <si>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</si>
  <si>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</si>
  <si>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</si>
  <si>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</si>
  <si>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</si>
  <si>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</si>
  <si>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</si>
  <si>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</si>
  <si>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</si>
  <si>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</si>
  <si>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</si>
  <si>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</si>
  <si>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</si>
  <si>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</si>
  <si>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</si>
  <si>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</si>
  <si>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</si>
  <si>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</si>
  <si>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</si>
  <si>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</si>
  <si>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</si>
  <si>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</si>
  <si>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</si>
  <si>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</si>
  <si>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</si>
  <si>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</si>
  <si>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</si>
  <si>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</si>
  <si>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</si>
  <si>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</si>
  <si>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</si>
  <si>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</si>
  <si>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</si>
  <si>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</si>
  <si>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</si>
  <si>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</si>
  <si>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</si>
  <si>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</si>
  <si>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</si>
  <si>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</si>
  <si>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</si>
  <si>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</si>
  <si>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</si>
  <si>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</si>
  <si>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</si>
  <si>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</si>
  <si>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</si>
  <si>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</si>
  <si>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</si>
  <si>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</si>
  <si>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</si>
  <si>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</si>
  <si>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</si>
  <si>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</si>
  <si>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</si>
  <si>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</si>
  <si>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</si>
  <si>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</si>
  <si>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</si>
  <si>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</si>
  <si>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</si>
  <si>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</si>
  <si>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</si>
  <si>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</si>
  <si>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</si>
  <si>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</si>
  <si>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</si>
  <si>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</si>
  <si>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</si>
  <si>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</si>
  <si>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</si>
  <si>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</si>
  <si>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</si>
  <si>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</si>
  <si>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</si>
  <si>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</si>
  <si>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</si>
  <si>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</si>
  <si>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</si>
  <si>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</si>
  <si>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</si>
  <si>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</si>
  <si>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</si>
  <si>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</si>
  <si>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</si>
  <si>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</si>
  <si>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</si>
  <si>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</si>
  <si>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</si>
  <si>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</si>
  <si>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</si>
  <si>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</si>
  <si>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</si>
  <si>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</si>
  <si>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</si>
  <si>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</si>
  <si>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</si>
  <si>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</si>
  <si>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</si>
  <si>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</si>
  <si>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</si>
  <si>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</si>
  <si>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</si>
  <si>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</si>
  <si>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</si>
  <si>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</si>
  <si>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</si>
  <si>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</si>
  <si>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</si>
  <si>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</si>
  <si>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</si>
  <si>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</si>
  <si>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</si>
  <si>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</si>
  <si>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</si>
  <si>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</si>
  <si>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</si>
  <si>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</si>
  <si>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</si>
  <si>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</si>
  <si>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</si>
  <si>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</si>
  <si>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</si>
  <si>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</si>
  <si>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</si>
  <si>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</si>
  <si>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</si>
  <si>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</si>
  <si>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</si>
  <si>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</si>
  <si>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</si>
  <si>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</si>
  <si>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</si>
  <si>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</si>
  <si>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</si>
  <si>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</si>
  <si>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</si>
  <si>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</si>
  <si>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</si>
  <si>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</si>
  <si>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</si>
  <si>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</si>
  <si>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</si>
  <si>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</si>
  <si>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</si>
  <si>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</si>
  <si>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</si>
  <si>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</si>
  <si>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</si>
  <si>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</si>
  <si>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</si>
  <si>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</si>
  <si>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</si>
  <si>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</si>
  <si>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</si>
  <si>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</si>
  <si>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</si>
  <si>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</si>
  <si>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</si>
  <si>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</si>
  <si>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</si>
  <si>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</si>
  <si>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</si>
  <si>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</si>
  <si>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</si>
  <si>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</si>
  <si>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</si>
  <si>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</si>
  <si>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</si>
  <si>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</si>
  <si>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</si>
  <si>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</si>
  <si>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</si>
  <si>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</si>
  <si>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</si>
  <si>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</si>
  <si>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</si>
  <si>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</si>
  <si>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</si>
  <si>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</si>
  <si>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</si>
  <si>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</si>
  <si>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</si>
  <si>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</si>
  <si>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</si>
  <si>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</si>
  <si>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</si>
  <si>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</si>
  <si>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</si>
  <si>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</si>
  <si>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</si>
  <si>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</si>
  <si>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</si>
  <si>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</si>
  <si>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</si>
  <si>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</si>
  <si>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</si>
  <si>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</si>
  <si>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</si>
  <si>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</si>
  <si>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</si>
  <si>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</si>
  <si>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</si>
  <si>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</si>
  <si>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</si>
  <si>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</si>
  <si>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</si>
  <si>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</si>
  <si>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</si>
  <si>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</si>
  <si>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</si>
  <si>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</si>
  <si>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</si>
  <si>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</si>
  <si>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</si>
  <si>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</si>
  <si>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</si>
  <si>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</si>
  <si>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</si>
  <si>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</si>
  <si>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</si>
  <si>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</si>
  <si>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</si>
  <si>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</si>
  <si>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</si>
  <si>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</si>
  <si>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</si>
  <si>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</si>
  <si>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</si>
  <si>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</si>
  <si>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</si>
  <si>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</si>
  <si>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</si>
  <si>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</si>
  <si>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</si>
  <si>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</si>
  <si>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</si>
  <si>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</si>
  <si>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</si>
  <si>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</si>
  <si>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</si>
  <si>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</si>
  <si>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</si>
  <si>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</si>
  <si>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</si>
  <si>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</si>
  <si>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</si>
  <si>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</si>
  <si>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</si>
  <si>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</si>
  <si>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</si>
  <si>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</si>
  <si>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</si>
  <si>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</si>
  <si>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</si>
  <si>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</si>
  <si>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</si>
  <si>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</si>
  <si>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</si>
  <si>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</si>
  <si>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</si>
  <si>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</si>
  <si>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</si>
  <si>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</si>
  <si>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</si>
  <si>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</si>
  <si>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</si>
  <si>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</si>
  <si>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</si>
  <si>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</si>
  <si>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</si>
  <si>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</si>
  <si>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</si>
  <si>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</si>
  <si>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</si>
  <si>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</si>
  <si>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</si>
  <si>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</si>
  <si>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</si>
  <si>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</si>
  <si>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</si>
  <si>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</si>
  <si>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</si>
  <si>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</si>
  <si>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</si>
  <si>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</si>
  <si>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</si>
  <si>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</si>
  <si>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</si>
  <si>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</si>
  <si>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</si>
  <si>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</si>
  <si>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</si>
  <si>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</si>
  <si>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</si>
  <si>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</si>
  <si>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</si>
  <si>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</si>
  <si>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</si>
  <si>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</si>
  <si>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</si>
  <si>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</si>
  <si>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</si>
  <si>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</si>
  <si>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</si>
  <si>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</si>
  <si>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</si>
  <si>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</si>
  <si>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</si>
  <si>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</si>
  <si>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</si>
  <si>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</si>
  <si>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</si>
  <si>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</si>
  <si>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</si>
  <si>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</si>
  <si>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</si>
  <si>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</si>
  <si>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</si>
  <si>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</si>
  <si>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</si>
  <si>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</si>
  <si>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</si>
  <si>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</si>
  <si>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</si>
  <si>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</si>
  <si>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</si>
  <si>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</si>
  <si>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</si>
  <si>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</si>
  <si>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</si>
  <si>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</si>
  <si>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</si>
  <si>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</si>
  <si>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</si>
  <si>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</si>
  <si>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</si>
  <si>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</si>
  <si>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</si>
  <si>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</si>
  <si>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</si>
  <si>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</si>
  <si>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</si>
  <si>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</si>
  <si>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</si>
  <si>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</si>
  <si>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</si>
  <si>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</si>
  <si>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</si>
  <si>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</si>
  <si>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</si>
  <si>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</si>
  <si>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</si>
  <si>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</si>
  <si>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</si>
  <si>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</si>
  <si>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</si>
  <si>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</si>
  <si>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</si>
  <si>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</si>
  <si>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</si>
  <si>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</si>
  <si>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</si>
  <si>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</si>
  <si>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</si>
  <si>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</si>
  <si>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</si>
  <si>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</si>
  <si>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</si>
  <si>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</si>
  <si>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</si>
  <si>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</si>
  <si>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</si>
  <si>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</si>
  <si>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</si>
  <si>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</si>
  <si>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</si>
  <si>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</si>
  <si>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</si>
  <si>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</si>
  <si>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</si>
  <si>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</si>
  <si>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</si>
  <si>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</si>
  <si>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</si>
  <si>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</si>
  <si>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</si>
  <si>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</si>
  <si>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</si>
  <si>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</si>
  <si>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</si>
  <si>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</si>
  <si>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</si>
  <si>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</si>
  <si>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</si>
  <si>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</si>
  <si>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</si>
  <si>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</si>
  <si>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</si>
  <si>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</si>
  <si>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</si>
  <si>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</si>
  <si>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</si>
  <si>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</si>
  <si>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</si>
  <si>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</si>
  <si>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</si>
  <si>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</si>
  <si>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</si>
  <si>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</si>
  <si>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</si>
  <si>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</si>
  <si>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</si>
  <si>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</si>
  <si>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</si>
  <si>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</si>
  <si>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</si>
  <si>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</si>
  <si>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</si>
  <si>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</si>
  <si>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</si>
  <si>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</si>
  <si>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</si>
  <si>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</si>
  <si>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</si>
  <si>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</si>
  <si>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</si>
  <si>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</si>
  <si>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</si>
  <si>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</si>
  <si>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</si>
  <si>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</si>
  <si>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</si>
  <si>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</si>
  <si>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</si>
  <si>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</si>
  <si>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</si>
  <si>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</si>
  <si>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</si>
  <si>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</si>
  <si>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</si>
  <si>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</si>
  <si>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</si>
  <si>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</si>
  <si>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</si>
  <si>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</si>
  <si>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</si>
  <si>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</si>
  <si>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</si>
  <si>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</si>
  <si>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</si>
  <si>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</si>
  <si>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</si>
  <si>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</si>
  <si>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</si>
  <si>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</si>
  <si>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</si>
  <si>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</si>
  <si>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</si>
  <si>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</si>
  <si>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</si>
  <si>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</si>
  <si>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</si>
  <si>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</si>
  <si>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</si>
  <si>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</si>
  <si>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</si>
  <si>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</si>
  <si>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</si>
  <si>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</si>
  <si>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</si>
  <si>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</si>
  <si>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</si>
  <si>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</si>
  <si>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</si>
  <si>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</si>
  <si>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</si>
  <si>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</si>
  <si>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</si>
  <si>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</si>
  <si>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</si>
  <si>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</si>
  <si>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</si>
  <si>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</si>
  <si>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</si>
  <si>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</si>
  <si>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</si>
  <si>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</si>
  <si>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</si>
  <si>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</si>
  <si>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</si>
  <si>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</si>
  <si>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</si>
  <si>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</si>
  <si>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</si>
  <si>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</si>
  <si>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</si>
  <si>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</si>
  <si>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</si>
  <si>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</si>
  <si>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</si>
  <si>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</si>
  <si>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</si>
  <si>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</si>
  <si>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</si>
  <si>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</si>
  <si>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</si>
  <si>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</si>
  <si>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</si>
  <si>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</si>
  <si>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</si>
  <si>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</si>
  <si>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</si>
  <si>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</si>
  <si>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</si>
  <si>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</si>
  <si>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</si>
  <si>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</si>
  <si>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</si>
  <si>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</si>
  <si>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</si>
  <si>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</si>
  <si>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</si>
  <si>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</si>
  <si>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</si>
  <si>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</si>
  <si>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</si>
  <si>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</si>
  <si>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</si>
  <si>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</si>
  <si>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</si>
  <si>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</si>
  <si>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</si>
  <si>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</si>
  <si>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</si>
  <si>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</si>
  <si>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</si>
  <si>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</si>
  <si>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</si>
  <si>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</si>
  <si>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</si>
  <si>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</si>
  <si>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</si>
  <si>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</si>
  <si>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</si>
  <si>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</si>
  <si>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</si>
  <si>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</si>
  <si>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</si>
  <si>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</si>
  <si>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</si>
  <si>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</si>
  <si>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</si>
  <si>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</si>
  <si>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</si>
  <si>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</si>
  <si>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</si>
  <si>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</si>
  <si>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</si>
  <si>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</si>
  <si>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</si>
  <si>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</si>
  <si>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</si>
  <si>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</si>
  <si>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</si>
  <si>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</si>
  <si>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</si>
  <si>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</si>
  <si>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</si>
  <si>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</si>
  <si>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</si>
  <si>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</si>
  <si>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</si>
  <si>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</si>
  <si>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</si>
  <si>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</si>
  <si>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</si>
  <si>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</si>
  <si>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</si>
  <si>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</si>
  <si>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</si>
  <si>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</si>
  <si>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</si>
  <si>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</si>
  <si>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</si>
  <si>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</si>
  <si>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</si>
  <si>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</si>
  <si>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</si>
  <si>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</si>
  <si>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</si>
  <si>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</si>
  <si>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</si>
  <si>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</si>
  <si>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</si>
  <si>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</si>
  <si>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</si>
  <si>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</si>
  <si>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</si>
  <si>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</si>
  <si>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</si>
  <si>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</si>
  <si>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</si>
  <si>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</si>
  <si>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</si>
  <si>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</si>
  <si>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</si>
  <si>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</si>
  <si>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</si>
  <si>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</si>
  <si>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</si>
  <si>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</si>
  <si>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</si>
  <si>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</si>
  <si>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</si>
  <si>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</si>
  <si>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</si>
  <si>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</si>
  <si>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</si>
  <si>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</si>
  <si>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</si>
  <si>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</si>
  <si>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</si>
  <si>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</si>
  <si>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</si>
  <si>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</si>
  <si>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</si>
  <si>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</si>
  <si>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</si>
  <si>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</si>
  <si>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</si>
  <si>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</si>
  <si>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</si>
  <si>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</si>
  <si>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</si>
  <si>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</si>
  <si>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</si>
  <si>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</si>
  <si>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</si>
  <si>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</si>
  <si>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</si>
  <si>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</si>
  <si>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</si>
  <si>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</si>
  <si>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</si>
  <si>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</si>
  <si>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</si>
  <si>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</si>
  <si>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</si>
  <si>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</si>
  <si>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</si>
  <si>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</si>
  <si>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</si>
  <si>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</si>
  <si>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</si>
  <si>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</si>
  <si>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</si>
  <si>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</si>
  <si>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</si>
  <si>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</si>
  <si>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</si>
  <si>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</si>
  <si>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</si>
  <si>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</si>
  <si>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</si>
  <si>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</si>
  <si>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</si>
  <si>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</si>
  <si>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</si>
  <si>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</si>
  <si>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</si>
  <si>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</si>
  <si>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</si>
  <si>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</si>
  <si>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</si>
  <si>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</si>
  <si>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</si>
  <si>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</si>
  <si>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</si>
  <si>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</si>
  <si>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</si>
  <si>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</si>
  <si>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</si>
  <si>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</si>
  <si>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</si>
  <si>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</si>
  <si>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</si>
  <si>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</si>
  <si>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</si>
  <si>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</si>
  <si>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</si>
  <si>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</si>
  <si>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</si>
  <si>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</si>
  <si>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</si>
  <si>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</si>
  <si>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</si>
  <si>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</si>
  <si>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</si>
  <si>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</si>
  <si>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</si>
  <si>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</si>
  <si>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</si>
  <si>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</si>
  <si>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</si>
  <si>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</si>
  <si>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</si>
  <si>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</si>
  <si>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</si>
  <si>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</si>
  <si>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</si>
  <si>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</si>
  <si>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</si>
  <si>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</si>
  <si>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</si>
  <si>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</si>
  <si>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</si>
  <si>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</si>
  <si>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</si>
  <si>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</si>
  <si>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</si>
  <si>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</si>
  <si>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</si>
  <si>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</si>
  <si>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</si>
  <si>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</si>
  <si>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</si>
  <si>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</si>
  <si>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</si>
  <si>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</si>
  <si>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</si>
  <si>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</si>
  <si>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</si>
  <si>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</si>
  <si>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</si>
  <si>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</si>
  <si>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</si>
  <si>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</si>
  <si>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</si>
  <si>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</si>
  <si>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</si>
  <si>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</si>
  <si>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</si>
  <si>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</si>
  <si>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</si>
  <si>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</si>
  <si>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</si>
  <si>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</si>
  <si>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</si>
  <si>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</si>
  <si>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</si>
  <si>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</si>
  <si>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</si>
  <si>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</si>
  <si>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</si>
  <si>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</si>
  <si>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</si>
  <si>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</si>
  <si>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</si>
  <si>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</si>
  <si>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</si>
  <si>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</si>
  <si>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</si>
  <si>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</si>
  <si>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</si>
  <si>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</si>
  <si>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</si>
  <si>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</si>
  <si>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</si>
  <si>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</si>
  <si>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</si>
  <si>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</si>
  <si>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</si>
  <si>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</si>
  <si>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</si>
  <si>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</si>
  <si>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</si>
  <si>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</si>
  <si>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</si>
  <si>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</si>
  <si>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</si>
  <si>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</si>
  <si>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</si>
  <si>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</si>
  <si>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</si>
  <si>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</si>
  <si>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</si>
  <si>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</si>
  <si>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</si>
  <si>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</si>
  <si>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</si>
  <si>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</si>
  <si>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</si>
  <si>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</si>
  <si>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</si>
  <si>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</si>
  <si>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</si>
  <si>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</si>
  <si>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</si>
  <si>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</si>
  <si>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</si>
  <si>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</si>
  <si>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</si>
  <si>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</si>
  <si>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</si>
  <si>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</si>
  <si>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</si>
  <si>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</si>
  <si>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</si>
  <si>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</si>
  <si>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</si>
  <si>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</si>
  <si>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</si>
  <si>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</si>
  <si>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</si>
  <si>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</si>
  <si>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</si>
  <si>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</si>
  <si>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</si>
  <si>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</si>
  <si>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</si>
  <si>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</si>
  <si>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</si>
  <si>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</si>
  <si>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</si>
  <si>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</si>
  <si>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</si>
  <si>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</si>
  <si>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</si>
  <si>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</si>
  <si>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</si>
  <si>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</si>
  <si>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</si>
  <si>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</si>
  <si>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</si>
  <si>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</si>
  <si>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</si>
  <si>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</si>
  <si>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</si>
  <si>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</si>
  <si>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</si>
  <si>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</si>
  <si>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</si>
  <si>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</si>
  <si>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</si>
  <si>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</si>
  <si>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</si>
  <si>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</si>
  <si>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</si>
  <si>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</si>
  <si>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</si>
  <si>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</si>
  <si>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</si>
  <si>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</si>
  <si>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</si>
  <si>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</si>
  <si>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</si>
  <si>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</si>
  <si>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</si>
  <si>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</si>
  <si>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</si>
  <si>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</si>
  <si>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</si>
  <si>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</si>
  <si>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</si>
  <si>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</si>
  <si>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</si>
  <si>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</si>
  <si>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</si>
  <si>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</si>
  <si>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</si>
  <si>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</si>
  <si>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</si>
  <si>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</si>
  <si>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</si>
  <si>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</si>
  <si>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</si>
  <si>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</si>
  <si>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</si>
  <si>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</si>
  <si>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</si>
  <si>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</si>
  <si>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</si>
  <si>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</si>
  <si>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</si>
  <si>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</si>
  <si>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</si>
  <si>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</si>
  <si>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</si>
  <si>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</si>
  <si>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</si>
  <si>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</si>
  <si>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</si>
  <si>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</si>
  <si>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</si>
  <si>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</si>
  <si>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</si>
  <si>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</si>
  <si>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</si>
  <si>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</si>
  <si>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</si>
  <si>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</si>
  <si>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</si>
  <si>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</si>
  <si>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</si>
  <si>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</si>
  <si>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</si>
  <si>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</si>
  <si>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</si>
  <si>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</si>
  <si>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</si>
  <si>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</si>
  <si>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</si>
  <si>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</si>
  <si>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</si>
  <si>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</si>
  <si>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</si>
  <si>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</si>
  <si>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</si>
  <si>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</si>
  <si>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</si>
  <si>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</si>
  <si>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</si>
  <si>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</si>
  <si>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</si>
  <si>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</si>
  <si>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</si>
  <si>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</si>
  <si>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</si>
  <si>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</si>
  <si>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</si>
  <si>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</si>
  <si>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</si>
  <si>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</si>
  <si>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</si>
  <si>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</si>
  <si>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</si>
  <si>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</si>
  <si>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</si>
  <si>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</si>
  <si>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</si>
  <si>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</si>
  <si>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</si>
  <si>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</si>
  <si>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</si>
  <si>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</si>
  <si>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</si>
  <si>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</si>
  <si>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</si>
  <si>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</si>
  <si>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</si>
  <si>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</si>
  <si>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</si>
  <si>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</si>
  <si>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</si>
  <si>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</si>
  <si>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</si>
  <si>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</si>
  <si>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</si>
  <si>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</si>
  <si>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</si>
  <si>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</si>
  <si>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</si>
  <si>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</si>
  <si>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</si>
  <si>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</si>
  <si>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</si>
  <si>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</si>
  <si>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</si>
  <si>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</si>
  <si>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</si>
  <si>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</si>
  <si>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</si>
  <si>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</si>
  <si>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</si>
  <si>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</si>
  <si>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</si>
  <si>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</si>
  <si>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</si>
  <si>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</si>
  <si>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</si>
  <si>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</si>
  <si>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</si>
  <si>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</si>
  <si>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</si>
  <si>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</si>
  <si>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</si>
  <si>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</si>
  <si>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</si>
  <si>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</si>
  <si>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</si>
  <si>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</si>
  <si>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</si>
  <si>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</si>
  <si>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</si>
  <si>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</si>
  <si>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</si>
  <si>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</si>
  <si>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</si>
  <si>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</si>
  <si>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</si>
  <si>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</si>
  <si>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</si>
  <si>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</si>
  <si>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</si>
  <si>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</si>
  <si>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</si>
  <si>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</si>
  <si>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</si>
  <si>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</si>
  <si>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</si>
  <si>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</si>
  <si>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</si>
  <si>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</si>
  <si>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</si>
  <si>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</si>
  <si>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</si>
  <si>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</si>
  <si>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</si>
  <si>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</si>
  <si>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</si>
  <si>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</si>
  <si>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</si>
  <si>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</si>
  <si>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</si>
  <si>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</si>
  <si>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</si>
  <si>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</si>
  <si>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</si>
  <si>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</si>
  <si>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</si>
  <si>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</si>
  <si>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</si>
  <si>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</si>
  <si>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</si>
  <si>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</si>
  <si>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</si>
  <si>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</si>
  <si>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</si>
  <si>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</si>
  <si>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</si>
  <si>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</si>
  <si>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</si>
  <si>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</si>
  <si>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</si>
  <si>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</si>
  <si>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</si>
  <si>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</si>
  <si>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</si>
  <si>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</si>
  <si>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</si>
  <si>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</si>
  <si>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</si>
  <si>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</si>
  <si>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</si>
  <si>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</si>
  <si>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</si>
  <si>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</si>
  <si>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</si>
  <si>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</si>
  <si>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</si>
  <si>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</si>
  <si>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</si>
  <si>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</si>
  <si>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</si>
  <si>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</si>
  <si>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</si>
  <si>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</si>
  <si>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</si>
  <si>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</si>
  <si>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</si>
  <si>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</si>
  <si>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</si>
  <si>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</si>
  <si>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</si>
  <si>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</si>
  <si>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</si>
  <si>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</si>
  <si>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</si>
  <si>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</si>
  <si>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</si>
  <si>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</si>
  <si>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</si>
  <si>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</si>
  <si>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</si>
  <si>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</si>
  <si>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</si>
  <si>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</si>
  <si>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</si>
  <si>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</si>
  <si>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</si>
  <si>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</si>
  <si>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</si>
  <si>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</si>
  <si>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</si>
  <si>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</si>
  <si>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</si>
  <si>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</si>
  <si>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</si>
  <si>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</si>
  <si>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</si>
  <si>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</si>
  <si>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</si>
  <si>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</si>
  <si>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</si>
  <si>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</si>
  <si>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</si>
  <si>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</si>
  <si>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</si>
  <si>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</si>
  <si>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</si>
  <si>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</si>
  <si>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</si>
  <si>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</si>
  <si>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</si>
  <si>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</si>
  <si>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</si>
  <si>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</si>
  <si>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</si>
  <si>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</si>
  <si>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</si>
  <si>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</si>
  <si>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</si>
  <si>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</si>
  <si>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</si>
  <si>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</si>
  <si>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</si>
  <si>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</si>
  <si>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</si>
  <si>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</si>
  <si>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</si>
  <si>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</si>
  <si>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</si>
  <si>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</si>
  <si>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</si>
  <si>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</si>
  <si>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</si>
  <si>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</si>
  <si>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</si>
  <si>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</si>
  <si>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</si>
  <si>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</si>
  <si>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</si>
  <si>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</si>
  <si>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</si>
  <si>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</si>
  <si>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</si>
  <si>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</si>
  <si>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</si>
  <si>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</si>
  <si>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</si>
  <si>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</si>
  <si>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</si>
  <si>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</si>
  <si>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</si>
  <si>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</si>
  <si>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</si>
  <si>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</si>
  <si>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</si>
  <si>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</si>
  <si>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</si>
  <si>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</si>
  <si>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</si>
  <si>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</si>
  <si>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</si>
  <si>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</si>
  <si>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</si>
  <si>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</si>
  <si>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</si>
  <si>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</si>
  <si>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</si>
  <si>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</si>
  <si>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</si>
  <si>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</si>
  <si>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</si>
  <si>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</si>
  <si>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</si>
  <si>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</si>
  <si>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</si>
  <si>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</si>
  <si>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</si>
  <si>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</si>
  <si>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</si>
  <si>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</si>
  <si>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</si>
  <si>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</si>
  <si>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</si>
  <si>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</si>
  <si>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</si>
  <si>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</si>
  <si>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</si>
  <si>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</si>
  <si>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</si>
  <si>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</si>
  <si>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</si>
  <si>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</si>
  <si>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</si>
  <si>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</si>
  <si>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</si>
  <si>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</si>
  <si>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</si>
  <si>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</si>
  <si>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</si>
  <si>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</si>
  <si>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</si>
  <si>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</si>
  <si>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</si>
  <si>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</si>
  <si>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</si>
  <si>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</si>
  <si>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</si>
  <si>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</si>
  <si>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</si>
  <si>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</si>
  <si>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</si>
  <si>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</si>
  <si>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</si>
  <si>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</si>
  <si>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</si>
  <si>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</si>
  <si>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</si>
  <si>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</si>
  <si>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</si>
  <si>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</si>
  <si>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</si>
  <si>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</si>
  <si>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</si>
  <si>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</si>
  <si>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</si>
  <si>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</si>
  <si>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</si>
  <si>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</si>
  <si>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</si>
  <si>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</si>
  <si>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</si>
  <si>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</si>
  <si>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</si>
  <si>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</si>
  <si>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</si>
  <si>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</si>
  <si>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</si>
  <si>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</si>
  <si>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</si>
  <si>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</si>
  <si>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</si>
  <si>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</si>
  <si>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</si>
  <si>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</si>
  <si>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</si>
  <si>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</si>
  <si>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</si>
  <si>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</si>
  <si>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</si>
  <si>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</si>
  <si>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</si>
  <si>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</si>
  <si>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</si>
  <si>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</si>
  <si>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</si>
  <si>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</si>
  <si>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</si>
  <si>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</si>
  <si>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</si>
  <si>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</si>
  <si>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</si>
  <si>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</si>
  <si>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</si>
  <si>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</si>
  <si>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</si>
  <si>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</si>
  <si>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</si>
  <si>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</si>
  <si>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</si>
  <si>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</si>
  <si>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</si>
  <si>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</si>
  <si>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</si>
  <si>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</si>
  <si>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</si>
  <si>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</si>
  <si>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</si>
  <si>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</si>
  <si>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</si>
  <si>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</si>
  <si>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</si>
  <si>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</si>
  <si>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</si>
  <si>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</si>
  <si>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</si>
  <si>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</si>
  <si>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</si>
  <si>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</si>
  <si>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</si>
  <si>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</si>
  <si>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</si>
  <si>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</si>
  <si>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</si>
  <si>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</si>
  <si>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</si>
  <si>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</si>
  <si>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</si>
  <si>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</si>
  <si>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</si>
  <si>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</si>
  <si>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</si>
  <si>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</si>
  <si>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</si>
  <si>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</si>
  <si>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</si>
  <si>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</si>
  <si>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</si>
  <si>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</si>
  <si>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</si>
  <si>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</si>
  <si>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</si>
  <si>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</si>
  <si>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</si>
  <si>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</si>
  <si>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</si>
  <si>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</si>
  <si>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</si>
  <si>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</si>
  <si>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</si>
  <si>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</si>
  <si>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</si>
  <si>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</si>
  <si>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</si>
  <si>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</si>
  <si>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</si>
  <si>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</si>
  <si>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</si>
  <si>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</si>
  <si>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</si>
  <si>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</si>
  <si>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</si>
  <si>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</si>
  <si>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</si>
  <si>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</si>
  <si>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</si>
  <si>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</si>
  <si>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</si>
  <si>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</si>
  <si>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</si>
  <si>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</si>
  <si>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</si>
  <si>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</si>
  <si>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</si>
  <si>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</si>
  <si>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</si>
  <si>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</si>
  <si>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</si>
  <si>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</si>
  <si>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</si>
  <si>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</si>
  <si>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</si>
  <si>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</si>
  <si>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</si>
  <si>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</si>
  <si>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</si>
  <si>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</si>
  <si>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</si>
  <si>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</si>
  <si>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</si>
  <si>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</si>
  <si>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</si>
  <si>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</si>
  <si>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</si>
  <si>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</si>
  <si>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</si>
  <si>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</si>
  <si>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</si>
  <si>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</si>
  <si>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</si>
  <si>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</si>
  <si>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</si>
  <si>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</si>
  <si>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</si>
  <si>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</si>
  <si>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</si>
  <si>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</si>
  <si>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</si>
  <si>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</si>
  <si>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</si>
  <si>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</si>
  <si>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</si>
  <si>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</si>
  <si>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</si>
  <si>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</si>
  <si>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</si>
  <si>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</si>
  <si>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</si>
  <si>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</si>
  <si>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</si>
  <si>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</si>
  <si>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</si>
  <si>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</si>
  <si>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</si>
  <si>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</si>
  <si>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</si>
  <si>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</si>
  <si>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</si>
  <si>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</si>
  <si>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</si>
  <si>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</si>
  <si>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</si>
  <si>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</si>
  <si>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</si>
  <si>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</si>
  <si>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</si>
  <si>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</si>
  <si>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</si>
  <si>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</si>
  <si>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</si>
  <si>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</si>
  <si>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</si>
  <si>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</si>
  <si>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</si>
  <si>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</si>
  <si>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</si>
  <si>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</si>
  <si>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</si>
  <si>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</si>
  <si>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</si>
  <si>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</si>
  <si>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</si>
  <si>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</si>
  <si>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</si>
  <si>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</si>
  <si>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</si>
  <si>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</si>
  <si>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</si>
  <si>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</si>
  <si>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</si>
  <si>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</si>
  <si>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</si>
  <si>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</si>
  <si>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</si>
  <si>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</si>
  <si>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</si>
  <si>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</si>
  <si>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</si>
  <si>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</si>
  <si>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</si>
  <si>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</si>
  <si>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</si>
  <si>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</si>
  <si>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</si>
  <si>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</si>
  <si>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</si>
  <si>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</si>
  <si>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</si>
  <si>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</si>
  <si>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</si>
  <si>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</si>
  <si>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</si>
  <si>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</si>
  <si>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</si>
  <si>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</si>
  <si>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</si>
  <si>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</si>
  <si>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</si>
  <si>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</si>
  <si>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</si>
  <si>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</si>
  <si>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</si>
  <si>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</si>
  <si>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</si>
  <si>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</si>
  <si>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</si>
  <si>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</si>
  <si>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</si>
  <si>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</si>
  <si>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</si>
  <si>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</si>
  <si>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</si>
  <si>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</si>
  <si>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</si>
  <si>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</si>
  <si>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</si>
  <si>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</si>
  <si>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</si>
  <si>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</si>
  <si>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</si>
  <si>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</si>
  <si>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</si>
  <si>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</si>
  <si>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</si>
  <si>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</si>
  <si>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</si>
  <si>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</si>
  <si>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</si>
  <si>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</si>
  <si>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</si>
  <si>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</si>
  <si>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</si>
  <si>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</si>
  <si>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</si>
  <si>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</si>
  <si>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</si>
  <si>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</si>
  <si>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</si>
  <si>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</si>
  <si>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</si>
  <si>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</si>
  <si>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</si>
  <si>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</si>
  <si>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</si>
  <si>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</si>
  <si>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</si>
  <si>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</si>
  <si>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</si>
  <si>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</si>
  <si>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</si>
  <si>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</si>
  <si>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</si>
  <si>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</si>
  <si>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</si>
  <si>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</si>
  <si>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</si>
  <si>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</si>
  <si>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</si>
  <si>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</si>
  <si>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</si>
  <si>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</si>
  <si>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</si>
  <si>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</si>
  <si>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</si>
  <si>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</si>
  <si>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</si>
  <si>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</si>
  <si>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</si>
  <si>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</si>
  <si>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</si>
  <si>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</si>
  <si>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</si>
  <si>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</si>
  <si>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</si>
  <si>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</si>
  <si>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</si>
  <si>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</si>
  <si>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</si>
  <si>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</si>
  <si>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</si>
  <si>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</si>
  <si>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</si>
  <si>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</si>
  <si>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</si>
  <si>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</si>
  <si>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</si>
  <si>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</si>
  <si>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</si>
  <si>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</si>
  <si>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</si>
  <si>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</si>
  <si>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</si>
  <si>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</si>
  <si>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</si>
  <si>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</si>
  <si>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</si>
  <si>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</si>
  <si>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</si>
  <si>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</si>
  <si>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</si>
  <si>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</si>
  <si>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</si>
  <si>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</si>
  <si>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</si>
  <si>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</si>
  <si>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</si>
  <si>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</si>
  <si>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</si>
  <si>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</si>
  <si>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</si>
  <si>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</si>
  <si>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</si>
  <si>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</si>
  <si>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</si>
  <si>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</si>
  <si>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</si>
  <si>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</si>
  <si>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</si>
  <si>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</si>
  <si>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</si>
  <si>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</si>
  <si>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</si>
  <si>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</si>
  <si>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</si>
  <si>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</si>
  <si>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</si>
  <si>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</si>
  <si>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</si>
  <si>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</si>
  <si>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</si>
  <si>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</si>
  <si>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</si>
  <si>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</si>
  <si>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</si>
  <si>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</si>
  <si>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</si>
  <si>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</si>
  <si>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</si>
  <si>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</si>
  <si>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</si>
  <si>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</si>
  <si>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</si>
  <si>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</si>
  <si>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</si>
  <si>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</si>
  <si>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</si>
  <si>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</si>
  <si>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</si>
  <si>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</si>
  <si>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</si>
  <si>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</si>
  <si>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</si>
  <si>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</si>
  <si>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</si>
  <si>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</si>
  <si>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</si>
  <si>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</si>
  <si>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</si>
  <si>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</si>
  <si>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</si>
  <si>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</si>
  <si>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</si>
  <si>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</si>
  <si>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</si>
  <si>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</si>
  <si>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</si>
  <si>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</si>
  <si>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</si>
  <si>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</si>
  <si>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</si>
  <si>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</si>
  <si>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</si>
  <si>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</si>
  <si>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</si>
  <si>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</si>
  <si>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</si>
  <si>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</si>
  <si>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</si>
  <si>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</si>
  <si>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</si>
  <si>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</si>
  <si>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</si>
  <si>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</si>
  <si>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</si>
  <si>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</si>
  <si>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</si>
  <si>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</si>
  <si>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</si>
  <si>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</si>
  <si>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</si>
  <si>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</si>
  <si>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</si>
  <si>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</si>
  <si>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</si>
  <si>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</si>
  <si>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</si>
  <si>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</si>
  <si>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</si>
  <si>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</si>
  <si>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</si>
  <si>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</si>
  <si>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</si>
  <si>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</si>
  <si>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</si>
  <si>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</si>
  <si>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</si>
  <si>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</si>
  <si>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</si>
  <si>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</si>
  <si>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</si>
  <si>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</si>
  <si>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</si>
  <si>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</si>
  <si>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</si>
  <si>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</si>
  <si>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</si>
  <si>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</si>
  <si>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</si>
  <si>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</si>
  <si>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</si>
  <si>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</si>
  <si>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</si>
  <si>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</si>
  <si>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</si>
  <si>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</si>
  <si>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</si>
  <si>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</si>
  <si>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</si>
  <si>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</si>
  <si>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</si>
  <si>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</si>
  <si>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</si>
  <si>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</si>
  <si>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</si>
  <si>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</si>
  <si>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</si>
  <si>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</si>
  <si>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</si>
  <si>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</si>
  <si>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</si>
  <si>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</si>
  <si>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</si>
  <si>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</si>
  <si>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</si>
  <si>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</si>
  <si>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</si>
  <si>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</si>
  <si>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</si>
  <si>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</si>
  <si>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</si>
  <si>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</si>
  <si>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</si>
  <si>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</si>
  <si>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</si>
  <si>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</si>
  <si>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</si>
  <si>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</si>
  <si>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</si>
  <si>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</si>
  <si>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</si>
  <si>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</si>
  <si>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</si>
  <si>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</si>
  <si>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</si>
  <si>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</si>
  <si>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</si>
  <si>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</si>
  <si>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</si>
  <si>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</si>
  <si>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</si>
  <si>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</si>
  <si>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</si>
  <si>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</si>
  <si>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</si>
  <si>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</si>
  <si>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</si>
  <si>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</si>
  <si>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</si>
  <si>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</si>
  <si>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</si>
  <si>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</si>
  <si>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</si>
  <si>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</si>
  <si>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</si>
  <si>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</si>
  <si>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</si>
  <si>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</si>
  <si>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</si>
  <si>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</si>
  <si>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</si>
  <si>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</si>
  <si>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</si>
  <si>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</si>
  <si>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</si>
  <si>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</si>
  <si>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</si>
  <si>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</si>
  <si>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</si>
  <si>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</si>
  <si>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</si>
  <si>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</si>
  <si>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</si>
  <si>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</si>
  <si>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</si>
  <si>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</si>
  <si>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</si>
  <si>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</si>
  <si>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</si>
  <si>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</si>
  <si>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</si>
  <si>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</si>
  <si>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</si>
  <si>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</si>
  <si>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</si>
  <si>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</si>
  <si>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</si>
  <si>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</si>
  <si>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</si>
  <si>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</si>
  <si>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</si>
  <si>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</si>
  <si>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</si>
  <si>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</si>
  <si>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</si>
  <si>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</si>
  <si>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</si>
  <si>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</si>
  <si>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</si>
  <si>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</si>
  <si>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</si>
  <si>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</si>
  <si>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</si>
  <si>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</si>
  <si>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</si>
  <si>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</si>
  <si>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</si>
  <si>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</si>
  <si>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</si>
  <si>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</si>
  <si>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</si>
  <si>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</si>
  <si>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</si>
  <si>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</si>
  <si>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</si>
  <si>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</si>
  <si>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</si>
  <si>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</si>
  <si>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</si>
  <si>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</si>
  <si>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</si>
  <si>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</si>
  <si>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</si>
  <si>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</si>
  <si>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</si>
  <si>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</si>
  <si>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</si>
  <si>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</si>
  <si>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</si>
  <si>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</si>
  <si>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</si>
  <si>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</si>
  <si>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</si>
  <si>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</si>
  <si>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</si>
  <si>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</si>
  <si>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</si>
  <si>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</si>
  <si>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</si>
  <si>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</si>
  <si>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</si>
  <si>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</si>
  <si>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</si>
  <si>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</si>
  <si>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</si>
  <si>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</si>
  <si>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</si>
  <si>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</si>
  <si>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</si>
  <si>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</si>
  <si>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</si>
  <si>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</si>
  <si>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</si>
  <si>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</si>
  <si>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</si>
  <si>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</si>
  <si>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</si>
  <si>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</si>
  <si>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</si>
  <si>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</si>
  <si>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</si>
  <si>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</si>
  <si>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</si>
  <si>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</si>
  <si>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</si>
  <si>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</si>
  <si>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</si>
  <si>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</si>
  <si>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</si>
  <si>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</si>
  <si>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</si>
  <si>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</si>
  <si>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</si>
  <si>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</si>
  <si>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</si>
  <si>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</si>
  <si>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</si>
  <si>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</si>
  <si>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</si>
  <si>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</si>
  <si>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</si>
  <si>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</si>
  <si>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</si>
  <si>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</si>
  <si>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</si>
  <si>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</si>
  <si>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</si>
  <si>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</si>
  <si>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</si>
  <si>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</si>
  <si>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</si>
  <si>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</si>
  <si>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</si>
  <si>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</si>
  <si>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</si>
  <si>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</si>
  <si>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</si>
  <si>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</si>
  <si>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</si>
  <si>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</si>
  <si>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</si>
  <si>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</si>
  <si>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</si>
  <si>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</si>
  <si>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</si>
  <si>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</si>
  <si>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</si>
  <si>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</si>
  <si>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</si>
  <si>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</si>
  <si>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</si>
  <si>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</si>
  <si>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</si>
  <si>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</si>
  <si>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</si>
  <si>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</si>
  <si>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</si>
  <si>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</si>
  <si>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</si>
  <si>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</si>
  <si>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</si>
  <si>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</si>
  <si>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</si>
  <si>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</si>
  <si>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</si>
  <si>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</si>
  <si>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</si>
  <si>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</si>
  <si>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</si>
  <si>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</si>
  <si>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</si>
  <si>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</si>
  <si>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</si>
  <si>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</si>
  <si>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</si>
  <si>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</si>
  <si>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</si>
  <si>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</si>
  <si>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</si>
  <si>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</si>
  <si>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</si>
  <si>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</si>
  <si>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</si>
  <si>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</si>
  <si>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</si>
  <si>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</si>
  <si>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</si>
  <si>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</si>
  <si>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</si>
  <si>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</si>
  <si>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</si>
  <si>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</si>
  <si>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</si>
  <si>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</si>
  <si>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</si>
  <si>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</si>
  <si>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</si>
  <si>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</si>
  <si>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</si>
  <si>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</si>
  <si>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</si>
  <si>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</si>
  <si>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</si>
  <si>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</si>
  <si>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</si>
  <si>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</si>
  <si>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</si>
  <si>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</si>
  <si>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</si>
  <si>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</si>
  <si>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</si>
  <si>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</si>
  <si>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</si>
  <si>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</si>
  <si>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</si>
  <si>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</si>
  <si>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</si>
  <si>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</si>
  <si>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</si>
  <si>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</si>
  <si>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</si>
  <si>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</si>
  <si>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</si>
  <si>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</si>
  <si>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</si>
  <si>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</si>
  <si>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</si>
  <si>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</si>
  <si>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</si>
  <si>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</si>
  <si>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</si>
  <si>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</si>
  <si>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</si>
  <si>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</si>
  <si>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</si>
  <si>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</si>
  <si>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</si>
  <si>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</si>
  <si>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</si>
  <si>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</si>
  <si>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</si>
  <si>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</si>
  <si>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</si>
  <si>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</si>
  <si>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</si>
  <si>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</si>
  <si>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</si>
  <si>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</si>
  <si>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</si>
  <si>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</si>
  <si>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</si>
  <si>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</si>
  <si>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</si>
  <si>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</si>
  <si>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</si>
  <si>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</si>
  <si>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</si>
  <si>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</si>
  <si>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</si>
  <si>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</si>
  <si>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</si>
  <si>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</si>
  <si>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</si>
  <si>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</si>
  <si>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</si>
  <si>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</si>
  <si>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</si>
  <si>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</si>
  <si>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</si>
  <si>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</si>
  <si>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</si>
  <si>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</si>
  <si>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</si>
  <si>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</si>
  <si>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</si>
  <si>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</si>
  <si>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</si>
  <si>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</si>
  <si>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</si>
  <si>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</si>
  <si>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</si>
  <si>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</si>
  <si>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</si>
  <si>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</si>
  <si>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</si>
  <si>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</si>
  <si>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</si>
  <si>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</si>
  <si>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</si>
  <si>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</si>
  <si>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</si>
  <si>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</si>
  <si>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</si>
  <si>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</si>
  <si>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</si>
  <si>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</si>
  <si>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</si>
  <si>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</si>
  <si>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</si>
  <si>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</si>
  <si>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</si>
  <si>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</si>
  <si>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</si>
  <si>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</si>
  <si>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</si>
  <si>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</si>
  <si>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</si>
  <si>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</si>
  <si>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</si>
  <si>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</si>
  <si>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</si>
  <si>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</si>
  <si>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</si>
  <si>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</si>
  <si>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</si>
  <si>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</si>
  <si>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</si>
  <si>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</si>
  <si>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</si>
  <si>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</si>
  <si>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</si>
  <si>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</si>
  <si>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</si>
  <si>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</si>
  <si>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</si>
  <si>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</si>
  <si>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</si>
  <si>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</si>
  <si>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</si>
  <si>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</si>
  <si>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</si>
  <si>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</si>
  <si>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</si>
  <si>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</si>
  <si>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</si>
  <si>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</si>
  <si>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</si>
  <si>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</si>
  <si>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</si>
  <si>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</si>
  <si>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</si>
  <si>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</si>
  <si>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</si>
  <si>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</si>
  <si>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</si>
  <si>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</si>
  <si>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</si>
  <si>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</si>
  <si>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</si>
  <si>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</si>
  <si>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</si>
  <si>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</si>
  <si>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</si>
  <si>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</si>
  <si>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</si>
  <si>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</si>
  <si>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</si>
  <si>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</si>
  <si>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</si>
  <si>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</si>
  <si>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</si>
  <si>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</si>
  <si>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</si>
  <si>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</si>
  <si>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</si>
  <si>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</si>
  <si>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</si>
  <si>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</si>
  <si>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</si>
  <si>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</si>
  <si>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</si>
  <si>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</si>
  <si>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</si>
  <si>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</si>
  <si>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</si>
  <si>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</si>
  <si>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</si>
  <si>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</si>
  <si>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</si>
  <si>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</si>
  <si>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</si>
  <si>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</si>
  <si>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</si>
  <si>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</si>
  <si>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</si>
  <si>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</si>
  <si>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</si>
  <si>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</si>
  <si>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</si>
  <si>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</si>
  <si>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</si>
  <si>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</si>
  <si>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</si>
  <si>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</si>
  <si>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</si>
  <si>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</si>
  <si>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</si>
  <si>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</si>
  <si>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</si>
  <si>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</si>
  <si>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</si>
  <si>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</si>
  <si>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</si>
  <si>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</si>
  <si>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</si>
  <si>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</si>
  <si>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</si>
  <si>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</si>
  <si>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</si>
  <si>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</si>
  <si>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</si>
  <si>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</si>
  <si>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</si>
  <si>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</si>
  <si>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</si>
  <si>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</si>
  <si>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</si>
  <si>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</si>
  <si>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</si>
  <si>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</si>
  <si>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</si>
  <si>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</si>
  <si>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</si>
  <si>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</si>
  <si>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</si>
  <si>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</si>
  <si>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</si>
  <si>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</si>
  <si>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</si>
  <si>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</si>
  <si>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</si>
  <si>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</si>
  <si>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</si>
  <si>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</si>
  <si>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</si>
  <si>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</si>
  <si>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</si>
  <si>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</si>
  <si>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</si>
  <si>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</si>
  <si>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</si>
  <si>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</si>
  <si>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</si>
  <si>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</si>
  <si>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</si>
  <si>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</si>
  <si>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</si>
  <si>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</si>
  <si>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</si>
  <si>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</si>
  <si>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</si>
  <si>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</si>
  <si>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</si>
  <si>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</si>
  <si>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</si>
  <si>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</si>
  <si>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</si>
  <si>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</si>
  <si>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</si>
  <si>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</si>
  <si>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</si>
  <si>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</si>
  <si>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</si>
  <si>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</si>
  <si>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</si>
  <si>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</si>
  <si>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</si>
  <si>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</si>
  <si>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</si>
  <si>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</si>
  <si>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</si>
  <si>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</si>
  <si>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</si>
  <si>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</si>
  <si>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</si>
  <si>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</si>
  <si>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</si>
  <si>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</si>
  <si>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</si>
  <si>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</si>
  <si>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</si>
  <si>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</si>
  <si>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</si>
  <si>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</si>
  <si>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</si>
  <si>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</si>
  <si>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</si>
  <si>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</si>
  <si>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</si>
  <si>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</si>
  <si>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</si>
  <si>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</si>
  <si>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</si>
  <si>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</si>
  <si>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</si>
  <si>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</si>
  <si>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</si>
  <si>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</si>
  <si>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</si>
  <si>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</si>
  <si>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</si>
  <si>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</si>
  <si>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</si>
  <si>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</si>
  <si>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</si>
  <si>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</si>
  <si>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</si>
  <si>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</si>
  <si>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</si>
  <si>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</si>
  <si>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</si>
  <si>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</si>
  <si>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</si>
  <si>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</si>
  <si>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</si>
  <si>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</si>
  <si>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</si>
  <si>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</si>
  <si>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</si>
  <si>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</si>
  <si>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</si>
  <si>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</si>
  <si>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</si>
  <si>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</si>
  <si>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</si>
  <si>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</si>
  <si>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</si>
  <si>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</si>
  <si>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</si>
  <si>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</si>
  <si>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</si>
  <si>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</si>
  <si>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</si>
  <si>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</si>
  <si>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</si>
  <si>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</si>
  <si>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</si>
  <si>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</si>
  <si>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</si>
  <si>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</si>
  <si>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</si>
  <si>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</si>
  <si>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</si>
  <si>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</si>
  <si>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</si>
  <si>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</si>
  <si>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</si>
  <si>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</si>
  <si>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</si>
  <si>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</si>
  <si>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</si>
  <si>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</si>
  <si>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</si>
  <si>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</si>
  <si>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</si>
  <si>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</si>
  <si>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</si>
  <si>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</si>
  <si>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</si>
  <si>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</si>
  <si>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</si>
  <si>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</si>
  <si>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</si>
  <si>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</si>
  <si>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</si>
  <si>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</si>
  <si>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</si>
  <si>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</si>
  <si>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</si>
  <si>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</si>
  <si>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</si>
  <si>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</si>
  <si>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</si>
  <si>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</si>
  <si>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</si>
  <si>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</si>
  <si>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</si>
  <si>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</si>
  <si>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</si>
  <si>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</si>
  <si>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</si>
  <si>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</si>
  <si>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</si>
  <si>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</si>
  <si>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</si>
  <si>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</si>
  <si>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</si>
  <si>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</si>
  <si>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</si>
  <si>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</si>
  <si>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</si>
  <si>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</si>
  <si>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</si>
  <si>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</si>
  <si>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</si>
  <si>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</si>
  <si>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</si>
  <si>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</si>
  <si>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</si>
  <si>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</si>
  <si>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</si>
  <si>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</si>
  <si>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</si>
  <si>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</si>
  <si>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</si>
  <si>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</si>
  <si>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</si>
  <si>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</si>
  <si>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</si>
  <si>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</si>
  <si>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</si>
  <si>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</si>
  <si>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</si>
  <si>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</si>
  <si>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</si>
  <si>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</si>
  <si>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</si>
  <si>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</si>
  <si>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</si>
  <si>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</si>
  <si>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</si>
  <si>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</si>
  <si>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</si>
  <si>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</si>
  <si>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</si>
  <si>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</si>
  <si>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</si>
  <si>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</si>
  <si>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</si>
  <si>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</si>
  <si>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</si>
  <si>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</si>
  <si>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</si>
  <si>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</si>
  <si>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</si>
  <si>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</si>
  <si>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</si>
  <si>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</si>
  <si>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</si>
  <si>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</si>
  <si>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</si>
  <si>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</si>
  <si>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</si>
  <si>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</si>
  <si>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</si>
  <si>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</si>
  <si>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</si>
  <si>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</si>
  <si>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</si>
  <si>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</si>
  <si>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</si>
  <si>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</si>
  <si>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</si>
  <si>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</si>
  <si>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</si>
  <si>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</si>
  <si>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</si>
  <si>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</si>
  <si>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</si>
  <si>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</si>
  <si>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</si>
  <si>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</si>
  <si>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</si>
  <si>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</si>
  <si>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</si>
  <si>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</si>
  <si>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</si>
  <si>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</si>
  <si>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</si>
  <si>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</si>
  <si>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</si>
  <si>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</si>
  <si>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</si>
  <si>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</si>
  <si>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</si>
  <si>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</si>
  <si>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</si>
  <si>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</si>
  <si>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</si>
  <si>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</si>
  <si>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</si>
  <si>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</si>
  <si>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</si>
  <si>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</si>
  <si>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</si>
  <si>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</si>
  <si>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</si>
  <si>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</si>
  <si>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</si>
  <si>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</si>
  <si>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</si>
  <si>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</si>
  <si>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</si>
  <si>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</si>
  <si>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</si>
  <si>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</si>
  <si>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</si>
  <si>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</si>
  <si>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</si>
  <si>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</si>
  <si>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</si>
  <si>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</si>
  <si>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</si>
  <si>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</si>
  <si>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</si>
  <si>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</si>
  <si>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</si>
  <si>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</si>
  <si>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</si>
  <si>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</si>
  <si>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</si>
  <si>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</si>
  <si>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</si>
  <si>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</si>
  <si>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</si>
  <si>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</si>
  <si>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</si>
  <si>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</si>
  <si>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</si>
  <si>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</si>
  <si>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</si>
  <si>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</si>
  <si>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</si>
  <si>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</si>
  <si>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</si>
  <si>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</si>
  <si>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</si>
  <si>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</si>
  <si>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</si>
  <si>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</si>
  <si>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</si>
  <si>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</si>
  <si>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</si>
  <si>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</si>
  <si>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</si>
  <si>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</si>
  <si>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</si>
  <si>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</si>
  <si>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</si>
  <si>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</si>
  <si>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</si>
  <si>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</si>
  <si>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</si>
  <si>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</si>
  <si>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</si>
  <si>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</si>
  <si>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</si>
  <si>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</si>
  <si>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</si>
  <si>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</si>
  <si>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</si>
  <si>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</si>
  <si>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</si>
  <si>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</si>
  <si>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</si>
  <si>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</si>
  <si>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</si>
  <si>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</si>
  <si>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</si>
  <si>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</si>
  <si>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</si>
  <si>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</si>
  <si>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</si>
  <si>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</si>
  <si>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</si>
  <si>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</si>
  <si>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</si>
  <si>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</si>
  <si>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</si>
  <si>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</si>
  <si>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</si>
  <si>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</si>
  <si>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</si>
  <si>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</si>
  <si>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</si>
  <si>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</si>
  <si>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</si>
  <si>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</si>
  <si>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</si>
  <si>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</si>
  <si>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</si>
  <si>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</si>
  <si>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</si>
  <si>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</si>
  <si>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</si>
  <si>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</si>
  <si>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</si>
  <si>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</si>
  <si>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</si>
  <si>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</si>
  <si>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</si>
  <si>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</si>
  <si>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</si>
  <si>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</si>
  <si>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</si>
  <si>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</si>
  <si>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</si>
  <si>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</si>
  <si>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</si>
  <si>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</si>
  <si>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</si>
  <si>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</si>
  <si>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</si>
  <si>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</si>
  <si>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</si>
  <si>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</si>
  <si>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</si>
  <si>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</si>
  <si>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</si>
  <si>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</si>
  <si>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</si>
  <si>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</si>
  <si>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</si>
  <si>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</si>
  <si>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</si>
  <si>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</si>
  <si>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</si>
  <si>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</si>
  <si>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</si>
  <si>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</si>
  <si>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</si>
  <si>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</si>
  <si>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</si>
  <si>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</si>
  <si>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</si>
  <si>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</si>
  <si>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</si>
  <si>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</si>
  <si>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</si>
  <si>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</si>
  <si>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</si>
  <si>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</si>
  <si>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</si>
  <si>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</si>
  <si>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</si>
  <si>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</si>
  <si>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</si>
  <si>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</si>
  <si>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</si>
  <si>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</si>
  <si>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</si>
  <si>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</si>
  <si>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</si>
  <si>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</si>
  <si>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</si>
  <si>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</si>
  <si>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</si>
  <si>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</si>
  <si>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</si>
  <si>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</si>
  <si>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</si>
  <si>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</si>
  <si>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</si>
  <si>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</si>
  <si>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</si>
  <si>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</si>
  <si>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</si>
  <si>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</si>
  <si>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</si>
  <si>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</si>
  <si>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</si>
  <si>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</si>
  <si>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</si>
  <si>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</si>
  <si>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</si>
  <si>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</si>
  <si>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</si>
  <si>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</si>
  <si>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</si>
  <si>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</si>
  <si>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</si>
  <si>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</si>
  <si>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</si>
  <si>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</si>
  <si>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</si>
  <si>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</si>
  <si>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</si>
  <si>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</si>
  <si>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</si>
  <si>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</si>
  <si>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</si>
  <si>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</si>
  <si>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</si>
  <si>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</si>
  <si>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</si>
  <si>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</si>
  <si>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</si>
  <si>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</si>
  <si>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</si>
  <si>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</si>
  <si>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</si>
  <si>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</si>
  <si>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</si>
  <si>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</si>
  <si>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</si>
  <si>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</si>
  <si>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</si>
  <si>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</si>
  <si>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</si>
  <si>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</si>
  <si>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</si>
  <si>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</si>
  <si>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</si>
  <si>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</si>
  <si>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</si>
  <si>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</si>
  <si>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</si>
  <si>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</si>
  <si>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</si>
  <si>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</si>
  <si>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</si>
  <si>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</si>
  <si>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</si>
  <si>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</si>
  <si>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</si>
  <si>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</si>
  <si>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</si>
  <si>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</si>
  <si>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</si>
  <si>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</si>
  <si>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</si>
  <si>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</si>
  <si>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</si>
  <si>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</si>
  <si>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</si>
  <si>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</si>
  <si>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</si>
  <si>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</si>
  <si>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</si>
  <si>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</si>
  <si>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</si>
  <si>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</si>
  <si>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</si>
  <si>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</si>
  <si>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</si>
  <si>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</si>
  <si>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</si>
  <si>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</si>
  <si>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</si>
  <si>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</si>
  <si>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</si>
  <si>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</si>
  <si>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</si>
  <si>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</si>
  <si>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</si>
  <si>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</si>
  <si>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</si>
  <si>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</si>
  <si>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</si>
  <si>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</si>
  <si>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</si>
  <si>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</si>
  <si>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</si>
  <si>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</si>
  <si>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</si>
  <si>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</si>
  <si>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</si>
  <si>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</si>
  <si>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</si>
  <si>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</si>
  <si>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</si>
  <si>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</si>
  <si>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</si>
  <si>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</si>
  <si>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</si>
  <si>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</si>
  <si>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</si>
  <si>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</si>
  <si>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</si>
  <si>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</si>
  <si>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</si>
  <si>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</si>
  <si>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</si>
  <si>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</si>
  <si>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</si>
  <si>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</si>
  <si>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</si>
  <si>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</si>
  <si>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</si>
  <si>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</si>
  <si>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</si>
  <si>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</si>
  <si>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</si>
  <si>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</si>
  <si>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</si>
  <si>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</si>
  <si>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</si>
  <si>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</si>
  <si>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</si>
  <si>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</si>
  <si>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</si>
  <si>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</si>
  <si>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</si>
  <si>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</si>
  <si>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</si>
  <si>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</si>
  <si>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</si>
  <si>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</si>
  <si>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</si>
  <si>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</si>
  <si>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</si>
  <si>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</si>
  <si>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</si>
  <si>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</si>
  <si>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</si>
  <si>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</si>
  <si>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</si>
  <si>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</si>
  <si>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</si>
  <si>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</si>
  <si>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</si>
  <si>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</si>
  <si>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</si>
  <si>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</si>
  <si>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</si>
  <si>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</si>
  <si>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</si>
  <si>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</si>
  <si>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</si>
  <si>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</si>
  <si>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</si>
  <si>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</si>
  <si>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</si>
  <si>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</si>
  <si>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</si>
  <si>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</si>
  <si>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</si>
  <si>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</si>
  <si>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</si>
  <si>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</si>
  <si>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</si>
  <si>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</si>
  <si>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</si>
  <si>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</si>
  <si>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</si>
  <si>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</si>
  <si>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</si>
  <si>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</si>
  <si>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</si>
  <si>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</si>
  <si>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</si>
  <si>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</si>
  <si>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</si>
  <si>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</si>
  <si>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</si>
  <si>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</si>
  <si>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</si>
  <si>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</si>
  <si>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</si>
  <si>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</si>
  <si>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</si>
  <si>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</si>
  <si>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</si>
  <si>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</si>
  <si>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</si>
  <si>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</si>
  <si>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</si>
  <si>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</si>
  <si>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</si>
  <si>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</si>
  <si>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</si>
  <si>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</si>
  <si>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</si>
  <si>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</si>
  <si>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</si>
  <si>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</si>
  <si>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</si>
  <si>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</si>
  <si>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</si>
  <si>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</si>
  <si>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</si>
  <si>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</si>
  <si>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</si>
  <si>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</si>
  <si>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</si>
  <si>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</si>
  <si>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</si>
  <si>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</si>
  <si>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</si>
  <si>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</si>
  <si>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</si>
  <si>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</si>
  <si>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</si>
  <si>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</si>
  <si>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</si>
  <si>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</si>
  <si>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</si>
  <si>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</si>
  <si>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</si>
  <si>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</si>
  <si>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</si>
  <si>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</si>
  <si>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</si>
  <si>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</si>
  <si>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</si>
  <si>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</si>
  <si>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</si>
  <si>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</si>
  <si>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</si>
  <si>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</si>
  <si>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</si>
  <si>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</si>
  <si>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</si>
  <si>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</si>
  <si>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</si>
  <si>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</si>
  <si>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</si>
  <si>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</si>
  <si>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</si>
  <si>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</si>
  <si>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</si>
  <si>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</si>
  <si>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</si>
  <si>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</si>
  <si>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</si>
  <si>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</si>
  <si>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</si>
  <si>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</si>
  <si>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</si>
  <si>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</si>
  <si>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</si>
  <si>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</si>
  <si>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</si>
  <si>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</si>
  <si>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</si>
  <si>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</si>
  <si>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</si>
  <si>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</si>
  <si>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</si>
  <si>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</si>
  <si>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</si>
  <si>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</si>
  <si>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</si>
  <si>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</si>
  <si>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</si>
  <si>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</si>
  <si>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</si>
  <si>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</si>
  <si>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</si>
  <si>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</si>
  <si>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</si>
  <si>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</si>
  <si>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</si>
  <si>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</si>
  <si>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</si>
  <si>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</si>
  <si>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</si>
  <si>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</si>
  <si>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</si>
  <si>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</si>
  <si>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</si>
  <si>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</si>
  <si>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</si>
  <si>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</si>
  <si>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</si>
  <si>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</si>
  <si>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</si>
  <si>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</si>
  <si>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</si>
  <si>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</si>
  <si>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</si>
  <si>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</si>
  <si>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</si>
  <si>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</si>
  <si>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</si>
  <si>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</si>
  <si>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</si>
  <si>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</si>
  <si>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</si>
  <si>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</si>
  <si>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</si>
  <si>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</si>
  <si>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</si>
  <si>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</si>
  <si>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</si>
  <si>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</si>
  <si>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</si>
  <si>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</si>
  <si>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</si>
  <si>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</si>
  <si>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</si>
  <si>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</si>
  <si>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</si>
  <si>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</si>
  <si>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</si>
  <si>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</si>
  <si>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</si>
  <si>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</si>
  <si>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</si>
  <si>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</si>
  <si>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</si>
  <si>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</si>
  <si>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</si>
  <si>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</si>
  <si>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</si>
  <si>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</si>
  <si>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</si>
  <si>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</si>
  <si>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</si>
  <si>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</si>
  <si>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</si>
  <si>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</si>
  <si>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</si>
  <si>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</si>
  <si>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</si>
  <si>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</si>
  <si>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</si>
  <si>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</si>
  <si>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</si>
  <si>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</si>
  <si>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</si>
  <si>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</si>
  <si>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</si>
  <si>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</si>
  <si>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</si>
  <si>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</si>
  <si>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</si>
  <si>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</si>
  <si>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</si>
  <si>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</si>
  <si>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</si>
  <si>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</si>
  <si>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</si>
  <si>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</si>
  <si>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</si>
  <si>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</si>
  <si>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</si>
  <si>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</si>
  <si>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</si>
  <si>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</si>
  <si>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</si>
  <si>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</si>
  <si>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</si>
  <si>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</si>
  <si>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</si>
  <si>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</si>
  <si>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</si>
  <si>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</si>
  <si>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</si>
  <si>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</si>
  <si>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</si>
  <si>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</si>
  <si>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</si>
  <si>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</si>
  <si>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</si>
  <si>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</si>
  <si>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</si>
  <si>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</si>
  <si>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</si>
  <si>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</si>
  <si>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</si>
  <si>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</si>
  <si>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</si>
  <si>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</si>
  <si>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</si>
  <si>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</si>
  <si>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</si>
  <si>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</si>
  <si>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</si>
  <si>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</si>
  <si>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</si>
  <si>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</si>
  <si>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</si>
  <si>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</si>
  <si>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</si>
  <si>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</si>
  <si>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</si>
  <si>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</si>
  <si>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</si>
  <si>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</si>
  <si>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</si>
  <si>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</si>
  <si>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</si>
  <si>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</si>
  <si>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</si>
  <si>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</si>
  <si>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</si>
  <si>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</si>
  <si>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</si>
  <si>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</si>
  <si>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</si>
  <si>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</si>
  <si>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</si>
  <si>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</si>
  <si>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</si>
  <si>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</si>
  <si>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</si>
  <si>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</si>
  <si>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</si>
  <si>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</si>
  <si>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</si>
  <si>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</si>
  <si>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</si>
  <si>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</si>
  <si>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</si>
  <si>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</si>
  <si>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</si>
  <si>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</si>
  <si>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</si>
  <si>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</si>
  <si>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</si>
  <si>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</si>
  <si>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</si>
  <si>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</si>
  <si>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</si>
  <si>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</si>
  <si>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</si>
  <si>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</si>
  <si>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</si>
  <si>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</si>
  <si>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</si>
  <si>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</si>
  <si>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</si>
  <si>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</si>
  <si>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</si>
  <si>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</si>
  <si>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</si>
  <si>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</si>
  <si>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</si>
  <si>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</si>
  <si>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</si>
  <si>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</si>
  <si>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</si>
  <si>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</si>
  <si>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</si>
  <si>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</si>
  <si>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</si>
  <si>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</si>
  <si>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</si>
  <si>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</si>
  <si>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</si>
  <si>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</si>
  <si>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</si>
  <si>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</si>
  <si>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</si>
  <si>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</si>
  <si>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</si>
  <si>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</si>
  <si>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</si>
  <si>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</si>
  <si>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</si>
  <si>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</si>
  <si>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</si>
  <si>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</si>
  <si>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</si>
  <si>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</si>
  <si>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</si>
  <si>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</si>
  <si>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</si>
  <si>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</si>
  <si>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</si>
  <si>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</si>
  <si>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</si>
  <si>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</si>
  <si>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</si>
  <si>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</si>
  <si>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</si>
  <si>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</si>
  <si>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</si>
  <si>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</si>
  <si>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</si>
  <si>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</si>
  <si>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</si>
  <si>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</si>
  <si>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</si>
  <si>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</si>
  <si>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</si>
  <si>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</si>
  <si>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</si>
  <si>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</si>
  <si>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</si>
  <si>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</si>
  <si>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</si>
  <si>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</si>
  <si>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</si>
  <si>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</si>
  <si>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</si>
  <si>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</si>
  <si>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</si>
  <si>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</si>
  <si>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</si>
  <si>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</si>
  <si>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</si>
  <si>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</si>
  <si>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</si>
  <si>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</si>
  <si>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</si>
  <si>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</si>
  <si>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</si>
  <si>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</si>
  <si>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</si>
  <si>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</si>
  <si>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</si>
  <si>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</si>
  <si>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</si>
  <si>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</si>
  <si>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</si>
  <si>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</si>
  <si>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</si>
  <si>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</si>
  <si>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</si>
  <si>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</si>
  <si>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</si>
  <si>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</si>
  <si>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</si>
  <si>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</si>
  <si>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</si>
  <si>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</si>
  <si>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</si>
  <si>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</si>
  <si>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</si>
  <si>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</si>
  <si>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</si>
  <si>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</si>
  <si>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</si>
  <si>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</si>
  <si>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</si>
  <si>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</si>
  <si>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</si>
  <si>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</si>
  <si>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</si>
  <si>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</si>
  <si>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</si>
  <si>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</si>
  <si>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</si>
  <si>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</si>
  <si>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</si>
  <si>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</si>
  <si>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</si>
  <si>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</si>
  <si>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</si>
  <si>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</si>
  <si>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</si>
  <si>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</si>
  <si>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</si>
  <si>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</si>
  <si>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</si>
  <si>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</si>
  <si>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</si>
  <si>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</si>
  <si>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</si>
  <si>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</si>
  <si>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</si>
  <si>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</si>
  <si>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</si>
  <si>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</si>
  <si>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</si>
  <si>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</si>
  <si>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</si>
  <si>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</si>
  <si>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</si>
  <si>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</si>
  <si>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</si>
  <si>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</si>
  <si>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</si>
  <si>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</si>
  <si>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</si>
  <si>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</si>
  <si>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</si>
  <si>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</si>
  <si>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</si>
  <si>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</si>
  <si>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</si>
  <si>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</si>
  <si>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</si>
  <si>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</si>
  <si>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</si>
  <si>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</si>
  <si>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</si>
  <si>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</si>
  <si>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</si>
  <si>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</si>
  <si>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</si>
  <si>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</si>
  <si>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</si>
  <si>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</si>
  <si>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</si>
  <si>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</si>
  <si>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</si>
  <si>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</si>
  <si>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</si>
  <si>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</si>
  <si>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</si>
  <si>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</si>
  <si>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</si>
  <si>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</si>
  <si>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</si>
  <si>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</si>
  <si>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</si>
  <si>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</si>
  <si>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</si>
  <si>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</si>
  <si>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</si>
  <si>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</si>
  <si>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</si>
  <si>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</si>
  <si>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</si>
  <si>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</si>
  <si>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</si>
  <si>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</si>
  <si>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</si>
  <si>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</si>
  <si>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</si>
  <si>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</si>
  <si>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</si>
  <si>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</si>
  <si>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</si>
  <si>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</si>
  <si>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</si>
  <si>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</si>
  <si>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</si>
  <si>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</si>
  <si>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</si>
  <si>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</si>
  <si>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</si>
  <si>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</si>
  <si>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</si>
  <si>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</si>
  <si>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</si>
  <si>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</si>
  <si>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</si>
  <si>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</si>
  <si>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</si>
  <si>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</si>
  <si>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</si>
  <si>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</si>
  <si>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</si>
  <si>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</si>
  <si>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</si>
  <si>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</si>
  <si>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</si>
  <si>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</si>
  <si>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</si>
  <si>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</si>
  <si>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</si>
  <si>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</si>
  <si>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</si>
  <si>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</si>
  <si>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</si>
  <si>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</si>
  <si>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</si>
  <si>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</si>
  <si>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</si>
  <si>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</si>
  <si>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</si>
  <si>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</si>
  <si>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</si>
  <si>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</si>
  <si>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</si>
  <si>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</si>
  <si>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</si>
  <si>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</si>
  <si>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</si>
  <si>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</si>
  <si>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</si>
  <si>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</si>
  <si>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</si>
  <si>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</si>
  <si>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</si>
  <si>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</si>
  <si>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</si>
  <si>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</si>
  <si>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</si>
  <si>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</si>
  <si>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</si>
  <si>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</si>
  <si>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</si>
  <si>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</si>
  <si>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</si>
  <si>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</si>
  <si>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</si>
  <si>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</si>
  <si>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</si>
  <si>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</si>
  <si>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</si>
  <si>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</si>
  <si>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</si>
  <si>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</si>
  <si>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</si>
  <si>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</si>
  <si>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</si>
  <si>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</si>
  <si>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</si>
  <si>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</si>
  <si>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</si>
  <si>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</si>
  <si>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</si>
  <si>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</si>
  <si>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</si>
  <si>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</si>
  <si>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</si>
  <si>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</si>
  <si>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</si>
  <si>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</si>
  <si>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</si>
  <si>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</si>
  <si>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</si>
  <si>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</si>
  <si>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</si>
  <si>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</si>
  <si>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</si>
  <si>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</si>
  <si>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</si>
  <si>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</si>
  <si>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</si>
  <si>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</si>
  <si>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</si>
  <si>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</si>
  <si>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</si>
  <si>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</si>
  <si>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</si>
  <si>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</si>
  <si>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</si>
  <si>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</si>
  <si>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</si>
  <si>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</si>
  <si>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</si>
  <si>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</si>
  <si>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</si>
  <si>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</si>
  <si>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</si>
  <si>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</si>
  <si>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</si>
  <si>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</si>
  <si>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</si>
  <si>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</si>
  <si>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</si>
  <si>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</si>
  <si>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</si>
  <si>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</si>
  <si>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</si>
  <si>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</si>
  <si>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</si>
  <si>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</si>
  <si>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</si>
  <si>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</si>
  <si>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</si>
  <si>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</si>
  <si>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</si>
  <si>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</si>
  <si>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</si>
  <si>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</si>
  <si>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</si>
  <si>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</si>
  <si>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</si>
  <si>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</si>
  <si>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</si>
  <si>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</si>
  <si>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</si>
  <si>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</si>
  <si>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</si>
  <si>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</si>
  <si>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</si>
  <si>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</si>
  <si>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</si>
  <si>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</si>
  <si>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</si>
  <si>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</si>
  <si>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</si>
  <si>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</si>
  <si>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</si>
  <si>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</si>
  <si>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</si>
  <si>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</si>
  <si>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</si>
  <si>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</si>
  <si>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</si>
  <si>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</si>
  <si>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</si>
  <si>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</si>
  <si>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</si>
  <si>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</si>
  <si>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</si>
  <si>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</si>
  <si>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</si>
  <si>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</si>
  <si>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</si>
  <si>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</si>
  <si>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</si>
  <si>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</si>
  <si>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</si>
  <si>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</si>
  <si>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</si>
  <si>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</si>
  <si>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</si>
  <si>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</si>
  <si>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</si>
  <si>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</si>
  <si>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</si>
  <si>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</si>
  <si>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</si>
  <si>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</si>
  <si>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</si>
  <si>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</si>
  <si>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</si>
  <si>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</si>
  <si>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</si>
  <si>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</si>
  <si>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</si>
  <si>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</si>
  <si>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</si>
  <si>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</si>
  <si>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</si>
  <si>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</si>
  <si>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</si>
  <si>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</si>
  <si>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</si>
  <si>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</si>
  <si>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</si>
  <si>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</si>
  <si>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</si>
  <si>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</si>
  <si>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</si>
  <si>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</si>
  <si>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</si>
  <si>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</si>
  <si>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</si>
  <si>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</si>
  <si>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</si>
  <si>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</si>
  <si>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</si>
  <si>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</si>
  <si>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</si>
  <si>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</si>
  <si>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</si>
  <si>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</si>
  <si>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</si>
  <si>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</si>
  <si>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</si>
  <si>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</si>
  <si>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</si>
  <si>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</si>
  <si>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</si>
  <si>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</si>
  <si>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</si>
  <si>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</si>
  <si>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</si>
  <si>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</si>
  <si>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</si>
  <si>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</si>
  <si>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</si>
  <si>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</si>
  <si>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</si>
  <si>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</si>
  <si>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</si>
  <si>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</si>
  <si>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</si>
  <si>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</si>
  <si>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</si>
  <si>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</si>
  <si>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</si>
  <si>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</si>
  <si>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</si>
  <si>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</si>
  <si>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</si>
  <si>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</si>
  <si>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</si>
  <si>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</si>
  <si>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</si>
  <si>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</si>
  <si>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</si>
  <si>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</si>
  <si>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</si>
  <si>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</si>
  <si>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</si>
  <si>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</si>
  <si>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</si>
  <si>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</si>
  <si>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</si>
  <si>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</si>
  <si>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</si>
  <si>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</si>
  <si>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</si>
  <si>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</si>
  <si>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</si>
  <si>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</si>
  <si>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</si>
  <si>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</si>
  <si>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</si>
  <si>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</si>
  <si>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</si>
  <si>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</si>
  <si>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</si>
  <si>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</si>
  <si>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</si>
  <si>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</si>
  <si>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</si>
  <si>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</si>
  <si>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</si>
  <si>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</si>
  <si>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</si>
  <si>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</si>
  <si>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</si>
  <si>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</si>
  <si>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</si>
  <si>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</si>
  <si>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</si>
  <si>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</si>
  <si>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</si>
  <si>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</si>
  <si>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</si>
  <si>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</si>
  <si>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</si>
  <si>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</si>
  <si>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</si>
  <si>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</si>
  <si>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</si>
  <si>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</si>
  <si>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</si>
  <si>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</si>
  <si>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</si>
  <si>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</si>
  <si>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</si>
  <si>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</si>
  <si>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</si>
  <si>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</si>
  <si>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</si>
  <si>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</si>
  <si>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</si>
  <si>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</si>
  <si>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</si>
  <si>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</si>
  <si>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</si>
  <si>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</si>
  <si>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</si>
  <si>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</si>
  <si>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</si>
  <si>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</si>
  <si>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</si>
  <si>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</si>
  <si>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</si>
  <si>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</si>
  <si>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</si>
  <si>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</si>
  <si>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</si>
  <si>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</si>
  <si>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</si>
  <si>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</si>
  <si>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</si>
  <si>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</si>
  <si>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</si>
  <si>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</si>
  <si>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</si>
  <si>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</si>
  <si>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</si>
  <si>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</si>
  <si>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</si>
  <si>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</si>
  <si>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</si>
  <si>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</si>
  <si>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</si>
  <si>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</si>
  <si>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</si>
  <si>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</si>
  <si>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</si>
  <si>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</si>
  <si>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</si>
  <si>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</si>
  <si>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</si>
  <si>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</si>
  <si>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</si>
  <si>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</si>
  <si>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</si>
  <si>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</si>
  <si>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</si>
  <si>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</si>
  <si>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</si>
  <si>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</si>
  <si>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</si>
  <si>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</si>
  <si>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</si>
  <si>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</si>
  <si>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</si>
  <si>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</si>
  <si>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</si>
  <si>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</si>
  <si>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</si>
  <si>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</si>
  <si>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</si>
  <si>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</si>
  <si>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</si>
  <si>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</si>
  <si>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</si>
  <si>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</si>
  <si>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</si>
  <si>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</si>
  <si>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</si>
  <si>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</si>
  <si>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</si>
  <si>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</si>
  <si>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</si>
  <si>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</si>
  <si>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</si>
  <si>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</si>
  <si>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</si>
  <si>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</si>
  <si>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</si>
  <si>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</si>
  <si>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</si>
  <si>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</si>
  <si>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</si>
  <si>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</si>
  <si>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</si>
  <si>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</si>
  <si>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</si>
  <si>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</si>
  <si>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</si>
  <si>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</si>
  <si>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</si>
  <si>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</si>
  <si>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</si>
  <si>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</si>
  <si>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</si>
  <si>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</si>
  <si>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</si>
  <si>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</si>
  <si>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</si>
  <si>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</si>
  <si>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</si>
  <si>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</si>
  <si>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</si>
  <si>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</si>
  <si>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</si>
  <si>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</si>
  <si>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</si>
  <si>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</si>
  <si>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</si>
  <si>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</si>
  <si>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</si>
  <si>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</si>
  <si>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</si>
  <si>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</si>
  <si>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</si>
  <si>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</si>
  <si>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</si>
  <si>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</si>
  <si>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</si>
  <si>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</si>
  <si>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</si>
  <si>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</si>
  <si>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</si>
  <si>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</si>
  <si>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</si>
  <si>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</si>
  <si>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</si>
  <si>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</si>
  <si>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</si>
  <si>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</si>
  <si>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</si>
  <si>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</si>
  <si>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</si>
  <si>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</si>
  <si>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</si>
  <si>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</si>
  <si>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</si>
  <si>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</si>
  <si>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</si>
  <si>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</si>
  <si>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</si>
  <si>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</si>
  <si>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</si>
  <si>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</si>
  <si>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</si>
  <si>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</si>
  <si>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</si>
  <si>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</si>
  <si>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</si>
  <si>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</si>
  <si>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</si>
  <si>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</si>
  <si>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</si>
  <si>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</si>
  <si>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</si>
  <si>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</si>
  <si>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</si>
  <si>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</si>
  <si>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</si>
  <si>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</si>
  <si>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</si>
  <si>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</si>
  <si>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</si>
  <si>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</si>
  <si>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</si>
  <si>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</si>
  <si>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</si>
  <si>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</si>
  <si>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</si>
  <si>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</si>
  <si>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</si>
  <si>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</si>
  <si>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</si>
  <si>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</si>
  <si>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</si>
  <si>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</si>
  <si>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</si>
  <si>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</si>
  <si>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</si>
  <si>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</si>
  <si>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</si>
  <si>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</si>
  <si>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</si>
  <si>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</si>
  <si>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</si>
  <si>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</si>
  <si>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</si>
  <si>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</si>
  <si>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</si>
  <si>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</si>
  <si>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</si>
  <si>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</si>
  <si>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</si>
  <si>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</si>
  <si>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</si>
  <si>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</si>
  <si>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</si>
  <si>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</si>
  <si>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</si>
  <si>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</si>
  <si>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</si>
  <si>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</si>
  <si>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</si>
  <si>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</si>
  <si>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</si>
  <si>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</si>
  <si>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</si>
  <si>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</si>
  <si>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</si>
  <si>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</si>
  <si>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</si>
  <si>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</si>
  <si>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</si>
  <si>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</si>
  <si>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</si>
  <si>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</si>
  <si>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</si>
  <si>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</si>
  <si>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</si>
  <si>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</si>
  <si>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</si>
  <si>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</si>
  <si>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</si>
  <si>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</si>
  <si>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</si>
  <si>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</si>
  <si>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</si>
  <si>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</si>
  <si>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</si>
  <si>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</si>
  <si>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</si>
  <si>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</si>
  <si>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</si>
  <si>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</si>
  <si>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</si>
  <si>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</si>
  <si>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</si>
  <si>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</si>
  <si>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</si>
  <si>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</si>
  <si>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</si>
  <si>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</si>
  <si>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</si>
  <si>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</si>
  <si>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</si>
  <si>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</si>
  <si>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</si>
  <si>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</si>
  <si>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</si>
  <si>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</si>
  <si>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</si>
  <si>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</si>
  <si>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</si>
  <si>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</si>
  <si>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</si>
  <si>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</si>
  <si>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</si>
  <si>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</si>
  <si>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</si>
  <si>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</si>
  <si>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</si>
  <si>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</si>
  <si>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</si>
  <si>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</si>
  <si>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</si>
  <si>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</si>
  <si>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</si>
  <si>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</si>
  <si>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</si>
  <si>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</si>
  <si>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</si>
  <si>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</si>
  <si>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</si>
  <si>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</si>
  <si>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</si>
  <si>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</si>
  <si>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</si>
  <si>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</si>
  <si>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</si>
  <si>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</si>
  <si>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</si>
  <si>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</si>
  <si>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</si>
  <si>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</si>
  <si>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</si>
  <si>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</si>
  <si>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</si>
  <si>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</si>
  <si>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</si>
  <si>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</si>
  <si>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</si>
  <si>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</si>
  <si>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</si>
  <si>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</si>
  <si>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</si>
  <si>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</si>
  <si>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</si>
  <si>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</si>
  <si>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</si>
  <si>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</si>
  <si>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</si>
  <si>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</si>
  <si>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</si>
  <si>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</si>
  <si>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</si>
  <si>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</si>
  <si>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</si>
  <si>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</si>
  <si>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</si>
  <si>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</si>
  <si>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</si>
  <si>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</si>
  <si>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</si>
  <si>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</si>
  <si>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</si>
  <si>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</si>
  <si>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</si>
  <si>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</si>
  <si>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</si>
  <si>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</si>
  <si>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</si>
  <si>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</si>
  <si>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</si>
  <si>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</si>
  <si>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</si>
  <si>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</si>
  <si>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</si>
  <si>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</si>
  <si>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</si>
  <si>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</si>
  <si>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</si>
  <si>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</si>
  <si>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</si>
  <si>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</si>
  <si>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</si>
  <si>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</si>
  <si>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</si>
  <si>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</si>
  <si>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</si>
  <si>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</si>
  <si>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</si>
  <si>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</si>
  <si>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</si>
  <si>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</si>
  <si>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</si>
  <si>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</si>
  <si>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</si>
  <si>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</si>
  <si>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</si>
  <si>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</si>
  <si>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</si>
  <si>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</si>
  <si>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</si>
  <si>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</si>
  <si>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</si>
  <si>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</si>
  <si>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</si>
  <si>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</si>
  <si>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</si>
  <si>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</si>
  <si>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</si>
  <si>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</si>
  <si>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</si>
  <si>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</si>
  <si>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</si>
  <si>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</si>
  <si>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</si>
  <si>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</si>
  <si>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</si>
  <si>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</si>
  <si>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</si>
  <si>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</si>
  <si>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</si>
  <si>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</si>
  <si>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</si>
  <si>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</si>
  <si>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</si>
  <si>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</si>
  <si>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</si>
  <si>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</si>
  <si>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</si>
  <si>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</si>
  <si>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</si>
  <si>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</si>
  <si>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</si>
  <si>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</si>
  <si>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</si>
  <si>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</si>
  <si>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</si>
  <si>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</si>
  <si>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</si>
  <si>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</si>
  <si>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</si>
  <si>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</si>
  <si>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</si>
  <si>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</si>
  <si>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</si>
  <si>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</si>
  <si>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</si>
  <si>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</si>
  <si>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</si>
  <si>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</si>
  <si>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</si>
  <si>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</si>
  <si>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</si>
  <si>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</si>
  <si>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</si>
  <si>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</si>
  <si>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</si>
  <si>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</si>
  <si>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</si>
  <si>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</si>
  <si>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</si>
  <si>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</si>
  <si>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</si>
  <si>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</si>
  <si>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</si>
  <si>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</si>
  <si>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</si>
  <si>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</si>
  <si>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</si>
  <si>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</si>
  <si>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</si>
  <si>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</si>
  <si>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</si>
  <si>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</si>
  <si>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</si>
  <si>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</si>
  <si>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</si>
  <si>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</si>
  <si>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</si>
  <si>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</si>
  <si>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</si>
  <si>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</si>
  <si>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</si>
  <si>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</si>
  <si>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</si>
  <si>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</si>
  <si>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</si>
  <si>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</si>
  <si>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</si>
  <si>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</si>
  <si>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</si>
  <si>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</si>
  <si>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</si>
  <si>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</si>
  <si>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</si>
  <si>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</si>
  <si>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</si>
  <si>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</si>
  <si>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</si>
  <si>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</si>
  <si>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</si>
  <si>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</si>
  <si>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</si>
  <si>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</si>
  <si>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</si>
  <si>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</si>
  <si>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</si>
  <si>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</si>
  <si>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</si>
  <si>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</si>
  <si>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</si>
  <si>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</si>
  <si>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</si>
  <si>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</si>
  <si>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</si>
  <si>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</si>
  <si>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</si>
  <si>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</si>
  <si>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</si>
  <si>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</si>
  <si>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</si>
  <si>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</si>
  <si>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</si>
  <si>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</si>
  <si>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</si>
  <si>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</si>
  <si>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</si>
  <si>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</si>
  <si>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</si>
  <si>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</si>
  <si>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</si>
  <si>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</si>
  <si>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</si>
  <si>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</si>
  <si>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</si>
  <si>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</si>
  <si>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</si>
  <si>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</si>
  <si>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</si>
  <si>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</si>
  <si>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</si>
  <si>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</si>
  <si>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</si>
  <si>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</si>
  <si>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</si>
  <si>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</si>
  <si>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</si>
  <si>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</si>
  <si>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</si>
  <si>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</si>
  <si>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</si>
  <si>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</si>
  <si>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</si>
  <si>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</si>
  <si>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</si>
  <si>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</si>
  <si>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</si>
  <si>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</si>
  <si>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</si>
  <si>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</si>
  <si>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</si>
  <si>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</si>
  <si>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</si>
  <si>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</si>
  <si>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</si>
  <si>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</si>
  <si>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</si>
  <si>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</si>
  <si>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</si>
  <si>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</si>
  <si>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</si>
  <si>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</si>
  <si>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</si>
  <si>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</si>
  <si>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</si>
  <si>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</si>
  <si>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</si>
  <si>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</si>
  <si>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</si>
  <si>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</si>
  <si>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</si>
  <si>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</si>
  <si>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</si>
  <si>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</si>
  <si>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</si>
  <si>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</si>
  <si>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</si>
  <si>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</si>
  <si>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</si>
  <si>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</si>
  <si>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</si>
  <si>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</si>
  <si>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</si>
  <si>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</si>
  <si>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</si>
  <si>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</si>
  <si>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</si>
  <si>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</si>
  <si>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</si>
  <si>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</si>
  <si>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</si>
  <si>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</si>
  <si>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</si>
  <si>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</si>
  <si>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</si>
  <si>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</si>
  <si>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</si>
  <si>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</si>
  <si>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</si>
  <si>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</si>
  <si>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</si>
  <si>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</si>
  <si>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</si>
  <si>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</si>
  <si>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</si>
  <si>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</si>
  <si>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</si>
  <si>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</si>
  <si>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</si>
  <si>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</si>
  <si>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</si>
  <si>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</si>
  <si>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</si>
  <si>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</si>
  <si>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</si>
  <si>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</si>
  <si>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</si>
  <si>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</si>
  <si>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</si>
  <si>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</si>
  <si>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</si>
  <si>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</si>
  <si>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</si>
  <si>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</si>
  <si>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</si>
  <si>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</si>
  <si>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</si>
  <si>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</si>
  <si>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</si>
  <si>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</si>
  <si>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</si>
  <si>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</si>
  <si>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</si>
  <si>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</si>
  <si>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</si>
  <si>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</si>
  <si>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</si>
  <si>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</si>
  <si>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</si>
  <si>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</si>
  <si>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</si>
  <si>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</si>
  <si>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</si>
  <si>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</si>
  <si>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</si>
  <si>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</si>
  <si>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</si>
  <si>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</si>
  <si>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</si>
  <si>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</si>
  <si>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</si>
  <si>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</si>
  <si>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</si>
  <si>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</si>
  <si>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</si>
  <si>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</si>
  <si>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</si>
  <si>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</si>
  <si>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</si>
  <si>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</si>
  <si>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</si>
  <si>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</si>
  <si>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</si>
  <si>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</si>
  <si>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</si>
  <si>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</si>
  <si>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</si>
  <si>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</si>
  <si>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</si>
  <si>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</si>
  <si>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</si>
  <si>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</si>
  <si>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</si>
  <si>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</si>
  <si>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</si>
  <si>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</si>
  <si>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</si>
  <si>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</si>
  <si>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</si>
  <si>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</si>
  <si>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</si>
  <si>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</si>
  <si>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</si>
  <si>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</si>
  <si>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</si>
  <si>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</si>
  <si>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</si>
  <si>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</si>
  <si>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</si>
  <si>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</si>
  <si>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</si>
  <si>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</si>
  <si>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</si>
  <si>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</si>
  <si>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</si>
  <si>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</si>
  <si>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</si>
  <si>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</si>
  <si>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</si>
  <si>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</si>
  <si>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</si>
  <si>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</si>
  <si>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</si>
  <si>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</si>
  <si>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</si>
  <si>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</si>
  <si>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</si>
  <si>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</si>
  <si>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</si>
  <si>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</si>
  <si>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</si>
  <si>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</si>
  <si>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</si>
  <si>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</si>
  <si>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</si>
  <si>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</si>
  <si>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</si>
  <si>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</si>
  <si>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</si>
  <si>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</si>
  <si>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</si>
  <si>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</si>
  <si>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</si>
  <si>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</si>
  <si>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</si>
  <si>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</si>
  <si>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</si>
  <si>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</si>
  <si>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</si>
  <si>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</si>
  <si>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</si>
  <si>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</si>
  <si>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</si>
  <si>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</si>
  <si>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</si>
  <si>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</si>
  <si>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</si>
  <si>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</si>
  <si>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</si>
  <si>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</si>
  <si>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</si>
  <si>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</si>
  <si>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</si>
  <si>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</si>
  <si>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</si>
  <si>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</si>
  <si>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</si>
  <si>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</si>
  <si>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</si>
  <si>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</si>
  <si>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</si>
  <si>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</si>
  <si>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</si>
  <si>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</si>
  <si>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</si>
  <si>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</si>
  <si>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</si>
  <si>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</si>
  <si>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</si>
  <si>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</si>
  <si>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</si>
  <si>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</si>
  <si>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</si>
  <si>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</si>
  <si>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</si>
  <si>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</si>
  <si>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</si>
  <si>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</si>
  <si>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</si>
  <si>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</si>
  <si>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</si>
  <si>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</si>
  <si>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</si>
  <si>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</si>
  <si>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</si>
  <si>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</si>
  <si>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</si>
  <si>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</si>
  <si>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</si>
  <si>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</si>
  <si>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</si>
  <si>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</si>
  <si>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</si>
  <si>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</si>
  <si>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</si>
  <si>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</si>
  <si>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</si>
  <si>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</si>
  <si>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</si>
  <si>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</si>
  <si>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</si>
  <si>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</si>
  <si>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</si>
  <si>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</si>
  <si>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</si>
  <si>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</si>
  <si>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</si>
  <si>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</si>
  <si>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</si>
  <si>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</si>
  <si>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</si>
  <si>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</si>
  <si>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</si>
  <si>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</si>
  <si>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</si>
  <si>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</si>
  <si>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</si>
  <si>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</si>
  <si>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</si>
  <si>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</si>
  <si>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</si>
  <si>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</si>
  <si>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</si>
  <si>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</si>
  <si>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</si>
  <si>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</si>
  <si>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</si>
  <si>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</si>
  <si>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</si>
  <si>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</si>
  <si>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</si>
  <si>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</si>
  <si>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</si>
  <si>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</si>
  <si>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</si>
  <si>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</si>
  <si>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</si>
  <si>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</si>
  <si>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</si>
  <si>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</si>
  <si>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</si>
  <si>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</si>
  <si>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</si>
  <si>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</si>
  <si>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</si>
  <si>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</si>
  <si>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</si>
  <si>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</si>
  <si>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</si>
  <si>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</si>
  <si>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</si>
  <si>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</si>
  <si>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</si>
  <si>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</si>
  <si>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</si>
  <si>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</si>
  <si>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</si>
  <si>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</si>
  <si>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</si>
  <si>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</si>
  <si>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</si>
  <si>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</si>
  <si>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</si>
  <si>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</si>
  <si>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</si>
  <si>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</si>
  <si>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</si>
  <si>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</si>
  <si>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</si>
  <si>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</si>
  <si>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</si>
  <si>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</si>
  <si>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</si>
  <si>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</si>
  <si>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</si>
  <si>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</si>
  <si>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</si>
  <si>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</si>
  <si>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</si>
  <si>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</si>
  <si>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</si>
  <si>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</si>
  <si>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</si>
  <si>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</si>
  <si>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</si>
  <si>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</si>
  <si>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</si>
  <si>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</si>
  <si>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</si>
  <si>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</si>
  <si>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</si>
  <si>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</si>
  <si>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</si>
  <si>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</si>
  <si>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</si>
  <si>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</si>
  <si>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</si>
  <si>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</si>
  <si>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</si>
  <si>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</si>
  <si>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</si>
  <si>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</si>
  <si>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</si>
  <si>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</si>
  <si>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</si>
  <si>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</si>
  <si>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</si>
  <si>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</si>
  <si>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</si>
  <si>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</si>
  <si>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</si>
  <si>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</si>
  <si>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</si>
  <si>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</si>
  <si>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</si>
  <si>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</si>
  <si>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</si>
  <si>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</si>
  <si>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</si>
  <si>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</si>
  <si>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</si>
  <si>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</si>
  <si>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</si>
  <si>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</si>
  <si>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</si>
  <si>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</si>
  <si>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</si>
  <si>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</si>
  <si>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</si>
  <si>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</si>
  <si>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</si>
  <si>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</si>
  <si>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</si>
  <si>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</si>
  <si>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</si>
  <si>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</si>
  <si>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</si>
  <si>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</si>
  <si>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</si>
  <si>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</si>
  <si>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</si>
  <si>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</si>
  <si>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</si>
  <si>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</si>
  <si>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</si>
  <si>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</si>
  <si>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</si>
  <si>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</si>
  <si>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</si>
  <si>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</si>
  <si>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</si>
  <si>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</si>
  <si>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</si>
  <si>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</si>
  <si>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</si>
  <si>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</si>
  <si>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</si>
  <si>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</si>
  <si>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</si>
  <si>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</si>
  <si>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</si>
  <si>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</si>
  <si>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</si>
  <si>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</si>
  <si>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</si>
  <si>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</si>
  <si>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</si>
  <si>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</si>
  <si>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</si>
  <si>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</si>
  <si>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</si>
  <si>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</si>
  <si>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</si>
  <si>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</si>
  <si>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</si>
  <si>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</si>
  <si>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</si>
  <si>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</si>
  <si>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</si>
  <si>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</si>
  <si>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</si>
  <si>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</si>
  <si>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</si>
  <si>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</si>
  <si>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</si>
  <si>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</si>
  <si>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</si>
  <si>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</si>
  <si>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</si>
  <si>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</si>
  <si>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</si>
  <si>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</si>
  <si>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</si>
  <si>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</si>
  <si>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</si>
  <si>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</si>
  <si>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</si>
  <si>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</si>
  <si>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</si>
  <si>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</si>
  <si>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</si>
  <si>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</si>
  <si>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</si>
  <si>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</si>
  <si>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</si>
  <si>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</si>
  <si>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</si>
  <si>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</si>
  <si>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</si>
  <si>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</si>
  <si>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</si>
  <si>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</si>
  <si>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</si>
  <si>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</si>
  <si>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</si>
  <si>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</si>
  <si>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</si>
  <si>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</si>
  <si>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</si>
  <si>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</si>
  <si>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</si>
  <si>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</si>
  <si>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</si>
  <si>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</si>
  <si>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</si>
  <si>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</si>
  <si>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</si>
  <si>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</si>
  <si>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</si>
  <si>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</si>
  <si>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</si>
  <si>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</si>
  <si>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</si>
  <si>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</si>
  <si>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</si>
  <si>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</si>
  <si>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</si>
  <si>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</si>
  <si>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</si>
  <si>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</si>
  <si>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</si>
  <si>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</si>
  <si>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</si>
  <si>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</si>
  <si>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</si>
  <si>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</si>
  <si>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</si>
  <si>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</si>
  <si>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</si>
  <si>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</si>
  <si>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</si>
  <si>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</si>
  <si>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</si>
  <si>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</si>
  <si>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</si>
  <si>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</si>
  <si>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</si>
  <si>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</si>
  <si>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</si>
  <si>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</si>
  <si>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</si>
  <si>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</si>
  <si>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</si>
  <si>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</si>
  <si>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</si>
  <si>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</si>
  <si>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</si>
  <si>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</si>
  <si>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</si>
  <si>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</si>
  <si>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</si>
  <si>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</si>
  <si>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</si>
  <si>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</si>
  <si>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</si>
  <si>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</si>
  <si>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</si>
  <si>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</si>
  <si>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</si>
  <si>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</si>
  <si>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</si>
  <si>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</si>
  <si>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</si>
  <si>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</si>
  <si>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</si>
  <si>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</si>
  <si>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</si>
  <si>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</si>
  <si>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</si>
  <si>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</si>
  <si>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</si>
  <si>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</si>
  <si>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</si>
  <si>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</si>
  <si>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</si>
  <si>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</si>
  <si>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</si>
  <si>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</si>
  <si>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</si>
  <si>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</si>
  <si>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</si>
  <si>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</si>
  <si>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</si>
  <si>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</si>
  <si>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</si>
  <si>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</si>
  <si>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</si>
  <si>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</si>
  <si>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</si>
  <si>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</si>
  <si>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</si>
  <si>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</si>
  <si>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</si>
  <si>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</si>
  <si>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</si>
  <si>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</si>
  <si>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</si>
  <si>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</si>
  <si>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</si>
  <si>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</si>
  <si>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</si>
  <si>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</si>
  <si>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</si>
  <si>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</si>
  <si>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</si>
  <si>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</si>
  <si>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</si>
  <si>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</si>
  <si>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</si>
  <si>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</si>
  <si>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</si>
  <si>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</si>
  <si>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</si>
  <si>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</si>
  <si>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</si>
  <si>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</si>
  <si>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</si>
  <si>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</si>
  <si>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</si>
  <si>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</si>
  <si>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</si>
  <si>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</si>
  <si>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</si>
  <si>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</si>
  <si>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</si>
  <si>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</si>
  <si>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</si>
  <si>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</si>
  <si>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</si>
  <si>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</si>
  <si>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</si>
  <si>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</si>
  <si>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</si>
  <si>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</si>
  <si>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</si>
  <si>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</si>
  <si>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</si>
  <si>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</si>
  <si>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</si>
  <si>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</si>
  <si>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</si>
  <si>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</si>
  <si>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</si>
  <si>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</si>
  <si>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</si>
  <si>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</si>
  <si>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</si>
  <si>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</si>
  <si>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</si>
  <si>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</si>
  <si>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</si>
  <si>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</si>
  <si>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</si>
  <si>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</si>
  <si>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</si>
  <si>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</si>
  <si>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</si>
  <si>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</si>
  <si>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</si>
  <si>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</si>
  <si>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</si>
  <si>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</si>
  <si>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</si>
  <si>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</si>
  <si>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</si>
  <si>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</si>
  <si>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</si>
  <si>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</si>
  <si>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</si>
  <si>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</si>
  <si>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</si>
  <si>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</si>
  <si>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</si>
  <si>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</si>
  <si>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</si>
  <si>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</si>
  <si>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</si>
  <si>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</si>
  <si>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</si>
  <si>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</si>
  <si>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</si>
  <si>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</si>
  <si>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</si>
  <si>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</si>
  <si>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</si>
  <si>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</si>
  <si>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</si>
  <si>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</si>
  <si>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</si>
  <si>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</si>
  <si>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</si>
  <si>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</si>
  <si>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</si>
  <si>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</si>
  <si>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</si>
  <si>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</si>
  <si>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</si>
  <si>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</si>
  <si>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</si>
  <si>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</si>
  <si>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</si>
  <si>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</si>
  <si>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</si>
  <si>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</si>
  <si>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</si>
  <si>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</si>
  <si>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</si>
  <si>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</si>
  <si>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</si>
  <si>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</si>
  <si>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</si>
  <si>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</si>
  <si>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</si>
  <si>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</si>
  <si>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</si>
  <si>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</si>
  <si>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</si>
  <si>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</si>
  <si>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</si>
  <si>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</si>
  <si>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</si>
  <si>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</si>
  <si>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</si>
  <si>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</si>
  <si>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</si>
  <si>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</si>
  <si>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</si>
  <si>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</si>
  <si>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</si>
  <si>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</si>
  <si>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</si>
  <si>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</si>
  <si>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</si>
  <si>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</si>
  <si>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</si>
  <si>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</si>
  <si>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</si>
  <si>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</si>
  <si>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</si>
  <si>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</si>
  <si>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</si>
  <si>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</si>
  <si>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</si>
  <si>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</si>
  <si>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</si>
  <si>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</si>
  <si>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</si>
  <si>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</si>
  <si>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</si>
  <si>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</si>
  <si>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</si>
  <si>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</si>
  <si>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</si>
  <si>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</si>
  <si>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</si>
  <si>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</si>
  <si>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</si>
  <si>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</si>
  <si>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</si>
  <si>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</si>
  <si>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</si>
  <si>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</si>
  <si>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</si>
  <si>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</si>
  <si>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</si>
  <si>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</si>
  <si>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</si>
  <si>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</si>
  <si>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</si>
  <si>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</si>
  <si>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</si>
  <si>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</si>
  <si>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</si>
  <si>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</si>
  <si>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</si>
  <si>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</si>
  <si>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</si>
  <si>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</si>
  <si>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</si>
  <si>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</si>
  <si>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</si>
  <si>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</si>
  <si>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</si>
  <si>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</si>
  <si>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</si>
  <si>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</si>
  <si>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</si>
  <si>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</si>
  <si>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</si>
  <si>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</si>
  <si>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</si>
  <si>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</si>
  <si>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</si>
  <si>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</si>
  <si>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</si>
  <si>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</si>
  <si>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</si>
  <si>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</si>
  <si>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</si>
  <si>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</si>
  <si>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</si>
  <si>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</si>
  <si>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</si>
  <si>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</si>
  <si>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</si>
  <si>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</si>
  <si>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</si>
  <si>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</si>
  <si>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</si>
  <si>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</si>
  <si>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</si>
  <si>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</si>
  <si>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</si>
  <si>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</si>
  <si>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</si>
  <si>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</si>
  <si>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</si>
  <si>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</si>
  <si>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</si>
  <si>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</si>
  <si>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</si>
  <si>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</si>
  <si>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</si>
  <si>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</si>
  <si>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</si>
  <si>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</si>
  <si>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</si>
  <si>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</si>
  <si>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</si>
  <si>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</si>
  <si>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</si>
  <si>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</si>
  <si>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</si>
  <si>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</si>
  <si>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</si>
  <si>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</si>
  <si>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</si>
  <si>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</si>
  <si>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</si>
  <si>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</si>
  <si>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</si>
  <si>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</si>
  <si>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</si>
  <si>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</si>
  <si>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</si>
  <si>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</si>
  <si>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</si>
  <si>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</si>
  <si>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</si>
  <si>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</si>
  <si>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</si>
  <si>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</si>
  <si>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</si>
  <si>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</si>
  <si>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</si>
  <si>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</si>
  <si>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</si>
  <si>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</si>
  <si>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</si>
  <si>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</si>
  <si>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</si>
  <si>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</si>
  <si>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</si>
  <si>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</si>
  <si>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</si>
  <si>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</si>
  <si>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</si>
  <si>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</si>
  <si>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</si>
  <si>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</si>
  <si>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</si>
  <si>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</si>
  <si>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</si>
  <si>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</si>
  <si>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</si>
  <si>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</si>
  <si>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</si>
  <si>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</si>
  <si>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</si>
  <si>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</si>
  <si>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</si>
  <si>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</si>
  <si>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</si>
  <si>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</si>
  <si>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</si>
  <si>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</si>
  <si>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</si>
  <si>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</si>
  <si>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</si>
  <si>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</si>
  <si>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</si>
  <si>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</si>
  <si>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</si>
  <si>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</si>
  <si>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</si>
  <si>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</si>
  <si>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</si>
  <si>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</si>
  <si>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</si>
  <si>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</si>
  <si>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</si>
  <si>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</si>
  <si>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</si>
  <si>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</si>
  <si>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</si>
  <si>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</si>
  <si>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</si>
  <si>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</si>
  <si>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</si>
  <si>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</si>
  <si>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</si>
  <si>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</si>
  <si>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</si>
  <si>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</si>
  <si>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</si>
  <si>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</si>
  <si>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</si>
  <si>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</si>
  <si>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</si>
  <si>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</si>
  <si>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</si>
  <si>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</si>
  <si>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</si>
  <si>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</si>
  <si>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</si>
  <si>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</si>
  <si>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</si>
  <si>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</si>
  <si>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</si>
  <si>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</si>
  <si>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</si>
  <si>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</si>
  <si>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</si>
  <si>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</si>
  <si>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</si>
  <si>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</si>
  <si>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</si>
  <si>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</si>
  <si>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</si>
  <si>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</si>
  <si>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</si>
  <si>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</si>
  <si>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</si>
  <si>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</si>
  <si>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</si>
  <si>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</si>
  <si>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</si>
  <si>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</si>
  <si>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</si>
  <si>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</si>
  <si>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</si>
  <si>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</si>
  <si>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</si>
  <si>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</si>
  <si>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</si>
  <si>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</si>
  <si>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</si>
  <si>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</si>
  <si>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</si>
  <si>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</si>
  <si>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</si>
  <si>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</si>
  <si>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</si>
  <si>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</si>
  <si>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</si>
  <si>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</si>
  <si>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</si>
  <si>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</si>
  <si>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</si>
  <si>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</si>
  <si>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</si>
  <si>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</si>
  <si>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</si>
  <si>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</si>
  <si>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</si>
  <si>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</si>
  <si>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</si>
  <si>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</si>
  <si>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</si>
  <si>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</si>
  <si>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</si>
  <si>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</si>
  <si>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</si>
  <si>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</si>
  <si>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</si>
  <si>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</si>
  <si>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</si>
  <si>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</si>
  <si>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</si>
  <si>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</si>
  <si>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</si>
  <si>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</si>
  <si>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</si>
  <si>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</si>
  <si>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</si>
  <si>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</si>
  <si>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</si>
  <si>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</si>
  <si>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</si>
  <si>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</si>
  <si>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</si>
  <si>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</si>
  <si>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</si>
  <si>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</si>
  <si>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</si>
  <si>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</si>
  <si>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</si>
  <si>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</si>
  <si>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</si>
  <si>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</si>
  <si>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</si>
  <si>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</si>
  <si>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</si>
  <si>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</si>
  <si>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</si>
  <si>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</si>
  <si>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</si>
  <si>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</si>
  <si>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</si>
  <si>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</si>
  <si>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</si>
  <si>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</si>
  <si>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</si>
  <si>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</si>
  <si>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</si>
  <si>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</si>
  <si>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</si>
  <si>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</si>
  <si>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</si>
  <si>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</si>
  <si>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</si>
  <si>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</si>
  <si>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</si>
  <si>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</si>
  <si>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</si>
  <si>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</si>
  <si>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</si>
  <si>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</si>
  <si>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</si>
  <si>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</si>
  <si>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</si>
  <si>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</si>
  <si>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</si>
  <si>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</si>
  <si>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</si>
  <si>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</si>
  <si>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</si>
  <si>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</si>
  <si>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</si>
  <si>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</si>
  <si>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</si>
  <si>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</si>
  <si>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</si>
  <si>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</si>
  <si>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</si>
  <si>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</si>
  <si>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</si>
  <si>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</si>
  <si>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</si>
  <si>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</si>
  <si>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</si>
  <si>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</si>
  <si>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</si>
  <si>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</si>
  <si>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</si>
  <si>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</si>
  <si>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</si>
  <si>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</si>
  <si>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</si>
  <si>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</si>
  <si>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</si>
  <si>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</si>
  <si>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</si>
  <si>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</si>
  <si>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</si>
  <si>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</si>
  <si>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</si>
  <si>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</si>
  <si>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</si>
  <si>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</si>
  <si>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</si>
  <si>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</si>
  <si>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</si>
  <si>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</si>
  <si>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</si>
  <si>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</si>
  <si>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</si>
  <si>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</si>
  <si>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</si>
  <si>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</si>
  <si>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</si>
  <si>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</si>
  <si>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</si>
  <si>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</si>
  <si>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</si>
  <si>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</si>
  <si>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</si>
  <si>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</si>
  <si>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</si>
  <si>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</si>
  <si>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</si>
  <si>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</si>
  <si>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</si>
  <si>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</si>
  <si>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</si>
  <si>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</si>
  <si>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</si>
  <si>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</si>
  <si>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</si>
  <si>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</si>
  <si>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</si>
  <si>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</si>
  <si>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</si>
  <si>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</si>
  <si>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</si>
  <si>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</si>
  <si>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</si>
  <si>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</si>
  <si>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</si>
  <si>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</si>
  <si>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</si>
  <si>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</si>
  <si>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</si>
  <si>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</si>
  <si>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</si>
  <si>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</si>
  <si>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</si>
  <si>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</si>
  <si>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</si>
  <si>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</si>
  <si>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</si>
  <si>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</si>
  <si>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</si>
  <si>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</si>
  <si>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</si>
  <si>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</si>
  <si>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</si>
  <si>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</si>
  <si>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</si>
  <si>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</si>
  <si>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</si>
  <si>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</si>
  <si>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</si>
  <si>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</si>
  <si>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</si>
  <si>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</si>
  <si>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</si>
  <si>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</si>
  <si>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</si>
  <si>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</si>
  <si>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</si>
  <si>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</si>
  <si>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</si>
  <si>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</si>
  <si>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</si>
  <si>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</si>
  <si>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</si>
  <si>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</si>
  <si>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</si>
  <si>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</si>
  <si>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</si>
  <si>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</si>
  <si>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</si>
  <si>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</si>
  <si>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</si>
  <si>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</si>
  <si>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</si>
  <si>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</si>
  <si>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</si>
  <si>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</si>
  <si>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</si>
  <si>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</si>
  <si>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</si>
  <si>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</si>
  <si>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</si>
  <si>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</si>
  <si>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</si>
  <si>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</si>
  <si>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</si>
  <si>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</si>
  <si>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</si>
  <si>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</si>
  <si>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</si>
  <si>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</si>
  <si>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</si>
  <si>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</si>
  <si>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</si>
  <si>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</si>
  <si>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</si>
  <si>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</si>
  <si>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</si>
  <si>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</si>
  <si>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</si>
  <si>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</si>
  <si>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</si>
  <si>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</si>
  <si>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</si>
  <si>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</si>
  <si>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</si>
  <si>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</si>
  <si>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</si>
  <si>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</si>
  <si>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</si>
  <si>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</si>
  <si>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</si>
  <si>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</si>
  <si>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</si>
  <si>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</si>
  <si>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</si>
  <si>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</si>
  <si>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</si>
  <si>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</si>
  <si>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</si>
  <si>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</si>
  <si>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</si>
  <si>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</si>
  <si>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</si>
  <si>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</si>
  <si>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</si>
  <si>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</si>
  <si>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</si>
  <si>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</si>
  <si>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</si>
  <si>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</si>
  <si>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</si>
  <si>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</si>
  <si>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</si>
  <si>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</si>
  <si>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</si>
  <si>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</si>
  <si>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</si>
  <si>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</si>
  <si>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</si>
  <si>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</si>
  <si>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</si>
  <si>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</si>
  <si>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</si>
  <si>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</si>
  <si>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</si>
  <si>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</si>
  <si>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</si>
  <si>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</si>
  <si>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</si>
  <si>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</si>
  <si>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</si>
  <si>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</si>
  <si>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</si>
  <si>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</si>
  <si>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</si>
  <si>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</si>
  <si>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</si>
  <si>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</si>
  <si>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</si>
  <si>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</si>
  <si>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</si>
  <si>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</si>
  <si>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</si>
  <si>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</si>
  <si>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</si>
  <si>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</si>
  <si>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</si>
  <si>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</si>
  <si>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</si>
  <si>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</si>
  <si>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</si>
  <si>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</si>
  <si>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</si>
  <si>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</si>
  <si>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</si>
  <si>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</si>
  <si>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</si>
  <si>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</si>
  <si>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</si>
  <si>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</si>
  <si>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</si>
  <si>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</si>
  <si>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</si>
  <si>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</si>
  <si>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</si>
  <si>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</si>
  <si>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</si>
  <si>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</si>
  <si>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</si>
  <si>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</si>
  <si>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</si>
  <si>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</si>
  <si>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</si>
  <si>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</si>
  <si>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</si>
  <si>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</si>
  <si>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</si>
  <si>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</si>
  <si>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</si>
  <si>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</si>
  <si>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</si>
  <si>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</si>
  <si>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</si>
  <si>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</si>
  <si>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</si>
  <si>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</si>
  <si>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</si>
  <si>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</si>
  <si>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</si>
  <si>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</si>
  <si>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</si>
  <si>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</si>
  <si>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</si>
  <si>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</si>
  <si>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</si>
  <si>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</si>
  <si>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</si>
  <si>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</si>
  <si>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</si>
  <si>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</si>
  <si>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</si>
  <si>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</si>
  <si>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</si>
  <si>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</si>
  <si>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</si>
  <si>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</si>
  <si>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</si>
  <si>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</si>
  <si>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</si>
  <si>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</si>
  <si>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</si>
  <si>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</si>
  <si>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</si>
  <si>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</si>
  <si>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</si>
  <si>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</si>
  <si>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</si>
  <si>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</si>
  <si>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</si>
  <si>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</si>
  <si>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</si>
  <si>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</si>
  <si>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</si>
  <si>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</si>
  <si>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</si>
  <si>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</si>
  <si>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</si>
  <si>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</si>
  <si>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</si>
  <si>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</si>
  <si>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</si>
  <si>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</si>
  <si>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</si>
  <si>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</si>
  <si>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</si>
  <si>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</si>
  <si>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</si>
  <si>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</si>
  <si>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</si>
  <si>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</si>
  <si>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</si>
  <si>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</si>
  <si>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</si>
  <si>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</si>
  <si>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</si>
  <si>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</si>
  <si>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</si>
  <si>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</si>
  <si>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</si>
  <si>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</si>
  <si>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</si>
  <si>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</si>
  <si>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</si>
  <si>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</si>
  <si>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</si>
  <si>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</si>
  <si>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</si>
  <si>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</si>
  <si>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</si>
  <si>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</si>
  <si>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</si>
  <si>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</si>
  <si>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</si>
  <si>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</si>
  <si>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</si>
  <si>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</si>
  <si>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</si>
  <si>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</si>
  <si>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</si>
  <si>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</si>
  <si>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</si>
  <si>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</si>
  <si>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</si>
  <si>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</si>
  <si>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</si>
  <si>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</si>
  <si>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</si>
  <si>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</si>
  <si>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</si>
  <si>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</si>
  <si>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</si>
  <si>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</si>
  <si>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</si>
  <si>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</si>
  <si>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</si>
  <si>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</si>
  <si>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</si>
  <si>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</si>
  <si>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</si>
  <si>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</si>
  <si>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</si>
  <si>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</si>
  <si>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</si>
  <si>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</si>
  <si>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</si>
  <si>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</si>
  <si>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</si>
  <si>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</si>
  <si>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</si>
  <si>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</si>
  <si>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</si>
  <si>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</si>
  <si>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</si>
  <si>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</si>
  <si>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</si>
  <si>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</si>
  <si>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</si>
  <si>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</si>
  <si>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</si>
  <si>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</si>
  <si>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</si>
  <si>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</si>
  <si>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</si>
  <si>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</si>
  <si>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</si>
  <si>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</si>
  <si>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</si>
  <si>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</si>
  <si>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</si>
  <si>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</si>
  <si>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</si>
  <si>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</si>
  <si>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</si>
  <si>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</si>
  <si>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</si>
  <si>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</si>
  <si>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</si>
  <si>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</si>
  <si>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</si>
  <si>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</si>
  <si>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</si>
  <si>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</si>
  <si>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</si>
  <si>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</si>
  <si>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</si>
  <si>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</si>
  <si>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</si>
  <si>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</si>
  <si>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</si>
  <si>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</si>
  <si>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</si>
  <si>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</si>
  <si>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</si>
  <si>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</si>
  <si>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</si>
  <si>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</si>
  <si>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</si>
  <si>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</si>
  <si>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</si>
  <si>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</si>
  <si>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</si>
  <si>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</si>
  <si>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</si>
  <si>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</si>
  <si>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</si>
  <si>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</si>
  <si>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</si>
  <si>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</si>
  <si>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</si>
  <si>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</si>
  <si>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</si>
  <si>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</si>
  <si>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</si>
  <si>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</si>
  <si>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</si>
  <si>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</si>
  <si>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</si>
  <si>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</si>
  <si>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</si>
  <si>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</si>
  <si>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</si>
  <si>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</si>
  <si>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</si>
  <si>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</si>
  <si>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</si>
  <si>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</si>
  <si>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</si>
  <si>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</si>
  <si>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</si>
  <si>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</si>
  <si>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</si>
  <si>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</si>
  <si>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</si>
  <si>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</si>
  <si>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</si>
  <si>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</si>
  <si>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</si>
  <si>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</si>
  <si>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</si>
  <si>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</si>
  <si>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</si>
  <si>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</si>
  <si>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</si>
  <si>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</si>
  <si>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</si>
  <si>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</si>
  <si>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</si>
  <si>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</si>
  <si>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</si>
  <si>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</si>
  <si>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</si>
  <si>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</si>
  <si>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</si>
  <si>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</si>
  <si>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</si>
  <si>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</si>
  <si>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</si>
  <si>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</si>
  <si>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</si>
  <si>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</si>
  <si>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</si>
  <si>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</si>
  <si>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</si>
  <si>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</si>
  <si>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</si>
  <si>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</si>
  <si>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</si>
  <si>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</si>
  <si>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</si>
  <si>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</si>
  <si>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</si>
  <si>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</si>
  <si>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</si>
  <si>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</si>
  <si>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</si>
  <si>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</si>
  <si>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</si>
  <si>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</si>
  <si>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</si>
  <si>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</si>
  <si>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</si>
  <si>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</si>
  <si>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</si>
  <si>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</si>
  <si>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</si>
  <si>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</si>
  <si>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</si>
  <si>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</si>
  <si>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</si>
  <si>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</si>
  <si>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</si>
  <si>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</si>
  <si>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</si>
  <si>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</si>
  <si>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</si>
  <si>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</si>
  <si>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</si>
  <si>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</si>
  <si>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</si>
  <si>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</si>
  <si>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</si>
  <si>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</si>
  <si>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</si>
  <si>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</si>
  <si>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</si>
  <si>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</si>
  <si>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</si>
  <si>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</si>
  <si>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</si>
  <si>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</si>
  <si>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</si>
  <si>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</si>
  <si>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</si>
  <si>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</si>
  <si>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</si>
  <si>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</si>
  <si>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</si>
  <si>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</si>
  <si>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</si>
  <si>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</si>
  <si>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</si>
  <si>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</si>
  <si>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</si>
  <si>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</si>
  <si>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</si>
  <si>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</si>
  <si>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</si>
  <si>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</si>
  <si>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</si>
  <si>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</si>
  <si>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</si>
  <si>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</si>
  <si>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</si>
  <si>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</si>
  <si>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</si>
  <si>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</si>
  <si>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</si>
  <si>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</si>
  <si>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</si>
  <si>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</si>
  <si>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</si>
  <si>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</si>
  <si>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</si>
  <si>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</si>
  <si>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</si>
  <si>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</si>
  <si>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</si>
  <si>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</si>
  <si>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</si>
  <si>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</si>
  <si>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</si>
  <si>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</si>
  <si>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</si>
  <si>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</si>
  <si>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</si>
  <si>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</si>
  <si>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</si>
  <si>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</si>
  <si>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</si>
  <si>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</si>
  <si>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</si>
  <si>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</si>
  <si>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</si>
  <si>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</si>
  <si>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</si>
  <si>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</si>
  <si>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</si>
  <si>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</si>
  <si>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</si>
  <si>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</si>
  <si>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</si>
  <si>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</si>
  <si>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</si>
  <si>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</si>
  <si>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</si>
  <si>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</si>
  <si>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</si>
  <si>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</si>
  <si>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</si>
  <si>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</si>
  <si>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</si>
  <si>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</si>
  <si>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</si>
  <si>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</si>
  <si>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</si>
  <si>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</si>
  <si>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</si>
  <si>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</si>
  <si>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</si>
  <si>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</si>
  <si>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</si>
  <si>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</si>
  <si>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</si>
  <si>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</si>
  <si>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</si>
  <si>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</si>
  <si>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</si>
  <si>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</si>
  <si>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</si>
  <si>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</si>
  <si>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</si>
  <si>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</si>
  <si>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</si>
  <si>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</si>
  <si>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</si>
  <si>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</si>
  <si>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</si>
  <si>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</si>
  <si>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</si>
  <si>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</si>
  <si>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</si>
  <si>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</si>
  <si>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</si>
  <si>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</si>
  <si>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</si>
  <si>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</si>
  <si>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</si>
  <si>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</si>
  <si>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</si>
  <si>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</si>
  <si>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</si>
  <si>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</si>
  <si>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</si>
  <si>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</si>
  <si>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</si>
  <si>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</si>
  <si>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</si>
  <si>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</si>
  <si>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</si>
  <si>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</si>
  <si>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</si>
  <si>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</si>
  <si>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</si>
  <si>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</si>
  <si>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</si>
  <si>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</si>
  <si>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</si>
  <si>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</si>
  <si>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</si>
  <si>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</si>
  <si>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</si>
  <si>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</si>
  <si>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</si>
  <si>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</si>
  <si>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</si>
  <si>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</si>
  <si>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</si>
  <si>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</si>
  <si>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</si>
  <si>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</si>
  <si>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</si>
  <si>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</si>
  <si>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</si>
  <si>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</si>
  <si>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</si>
  <si>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</si>
  <si>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</si>
  <si>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</si>
  <si>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</si>
  <si>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</si>
  <si>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</si>
  <si>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</si>
  <si>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</si>
  <si>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</si>
  <si>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</si>
  <si>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</si>
  <si>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</si>
  <si>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</si>
  <si>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</si>
  <si>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</si>
  <si>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</si>
  <si>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</si>
  <si>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</si>
  <si>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</si>
  <si>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</si>
  <si>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</si>
  <si>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</si>
  <si>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</si>
  <si>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</si>
  <si>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</si>
  <si>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</si>
  <si>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</si>
  <si>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</si>
  <si>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</si>
  <si>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</si>
  <si>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</si>
  <si>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</si>
  <si>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</si>
  <si>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</si>
  <si>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</si>
  <si>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</si>
  <si>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</si>
  <si>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</si>
  <si>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</si>
  <si>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</si>
  <si>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</si>
  <si>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</si>
  <si>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</si>
  <si>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</si>
  <si>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</si>
  <si>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</si>
  <si>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</si>
  <si>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</si>
  <si>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</si>
  <si>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</si>
  <si>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</si>
  <si>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</si>
  <si>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</si>
  <si>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</si>
  <si>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</si>
  <si>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</si>
  <si>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</si>
  <si>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</si>
  <si>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</si>
  <si>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</si>
  <si>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</si>
  <si>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</si>
  <si>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</si>
  <si>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</si>
  <si>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</si>
  <si>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</si>
  <si>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</si>
  <si>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</si>
  <si>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</si>
  <si>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</si>
  <si>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</si>
  <si>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</si>
  <si>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</si>
  <si>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</si>
  <si>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</si>
  <si>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</si>
  <si>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</si>
  <si>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</si>
  <si>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</si>
  <si>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</si>
  <si>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</si>
  <si>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</si>
  <si>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</si>
  <si>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</si>
  <si>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</si>
  <si>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</si>
  <si>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</si>
  <si>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</si>
  <si>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</si>
  <si>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</si>
  <si>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</si>
  <si>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</si>
  <si>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</si>
  <si>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</si>
  <si>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</si>
  <si>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</si>
  <si>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</si>
  <si>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</si>
  <si>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</si>
  <si>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</si>
  <si>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</si>
  <si>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</si>
  <si>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</si>
  <si>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</si>
  <si>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</si>
  <si>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</si>
  <si>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</si>
  <si>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</si>
  <si>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</si>
  <si>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</si>
  <si>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</si>
  <si>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</si>
  <si>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</si>
  <si>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</si>
  <si>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</si>
  <si>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</si>
  <si>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</si>
  <si>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</si>
  <si>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</si>
  <si>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</si>
  <si>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</si>
  <si>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</si>
  <si>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</si>
  <si>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</si>
  <si>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</si>
  <si>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</si>
  <si>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</si>
  <si>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</si>
  <si>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</si>
  <si>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</si>
  <si>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</si>
  <si>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</si>
  <si>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</si>
  <si>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</si>
  <si>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</si>
  <si>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</si>
  <si>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</si>
  <si>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</si>
  <si>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</si>
  <si>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</si>
  <si>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</si>
  <si>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</si>
  <si>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</si>
  <si>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</si>
  <si>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</si>
  <si>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</si>
  <si>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</si>
  <si>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</si>
  <si>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</si>
  <si>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</si>
  <si>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</si>
  <si>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</si>
  <si>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</si>
  <si>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</si>
  <si>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</si>
  <si>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</si>
  <si>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</si>
  <si>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</si>
  <si>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</si>
  <si>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</si>
  <si>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</si>
  <si>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</si>
  <si>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</si>
  <si>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</si>
  <si>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</si>
  <si>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</si>
  <si>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</si>
  <si>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</si>
  <si>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</si>
  <si>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</si>
  <si>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</si>
  <si>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</si>
  <si>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</si>
  <si>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</si>
  <si>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</si>
  <si>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</si>
  <si>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</si>
  <si>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</si>
  <si>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</si>
  <si>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</si>
  <si>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</si>
  <si>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</si>
  <si>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</si>
  <si>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</si>
  <si>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</si>
  <si>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</si>
  <si>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</si>
  <si>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</si>
  <si>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</si>
  <si>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</si>
  <si>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</si>
  <si>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</si>
  <si>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</si>
  <si>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</si>
  <si>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</si>
  <si>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</si>
  <si>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</si>
  <si>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</si>
  <si>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</si>
  <si>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</si>
  <si>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</si>
  <si>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</si>
  <si>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</si>
  <si>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</si>
  <si>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</si>
  <si>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</si>
  <si>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</si>
  <si>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</si>
  <si>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</si>
  <si>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</si>
  <si>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</si>
  <si>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</si>
  <si>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</si>
  <si>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</si>
  <si>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</si>
  <si>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</si>
  <si>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</si>
  <si>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</si>
  <si>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</si>
  <si>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</si>
  <si>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</si>
  <si>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</si>
  <si>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</si>
  <si>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</si>
  <si>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</si>
  <si>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</si>
  <si>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</si>
  <si>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</si>
  <si>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</si>
  <si>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</si>
  <si>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</si>
  <si>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</si>
  <si>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</si>
  <si>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</si>
  <si>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</si>
  <si>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</si>
  <si>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</si>
  <si>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</si>
  <si>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</si>
  <si>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</si>
  <si>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</si>
  <si>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</si>
  <si>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</si>
  <si>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</si>
  <si>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</si>
  <si>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</si>
  <si>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</si>
  <si>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</si>
  <si>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</si>
  <si>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</si>
  <si>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</si>
  <si>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</si>
  <si>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</si>
  <si>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</si>
  <si>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</si>
  <si>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</si>
  <si>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</si>
  <si>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</si>
  <si>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</si>
  <si>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</si>
  <si>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</si>
  <si>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</si>
  <si>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</si>
  <si>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</si>
  <si>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</si>
  <si>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</si>
  <si>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</si>
  <si>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</si>
  <si>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</si>
  <si>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</si>
  <si>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</si>
  <si>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</si>
  <si>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</si>
  <si>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</si>
  <si>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</si>
  <si>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</si>
  <si>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</si>
  <si>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</si>
  <si>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</si>
  <si>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</si>
  <si>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</si>
  <si>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</si>
  <si>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</si>
  <si>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</si>
  <si>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</si>
  <si>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</si>
  <si>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</si>
  <si>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</si>
  <si>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</si>
  <si>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</si>
  <si>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</si>
  <si>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</si>
  <si>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</si>
  <si>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</si>
  <si>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</si>
  <si>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</si>
  <si>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</si>
  <si>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</si>
  <si>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</si>
  <si>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</si>
  <si>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</si>
  <si>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</si>
  <si>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</si>
  <si>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</si>
  <si>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</si>
  <si>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</si>
  <si>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</si>
  <si>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</si>
  <si>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</si>
  <si>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</si>
  <si>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</si>
  <si>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</si>
  <si>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</si>
  <si>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</si>
  <si>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</si>
  <si>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</si>
  <si>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</si>
  <si>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</si>
  <si>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</si>
  <si>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</si>
  <si>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</si>
  <si>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</si>
  <si>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</si>
  <si>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</si>
  <si>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</si>
  <si>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</si>
  <si>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</si>
  <si>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</si>
  <si>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</si>
  <si>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</si>
  <si>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</si>
  <si>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</si>
  <si>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</si>
  <si>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</si>
  <si>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</si>
  <si>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</si>
  <si>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</si>
  <si>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</si>
  <si>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</si>
  <si>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</si>
  <si>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</si>
  <si>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</si>
  <si>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</si>
  <si>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</si>
  <si>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</si>
  <si>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</si>
  <si>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</si>
  <si>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</si>
  <si>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</si>
  <si>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</si>
  <si>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</si>
  <si>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</si>
  <si>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</si>
  <si>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</si>
  <si>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</si>
  <si>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</si>
  <si>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</si>
  <si>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</si>
  <si>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</si>
  <si>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</si>
  <si>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</si>
  <si>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</si>
  <si>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</si>
  <si>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</si>
  <si>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</si>
  <si>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</si>
  <si>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</si>
  <si>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</si>
  <si>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</si>
  <si>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</si>
  <si>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</si>
  <si>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</si>
  <si>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</si>
  <si>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</si>
  <si>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</si>
  <si>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</si>
  <si>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</si>
  <si>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</si>
  <si>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</si>
  <si>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</si>
  <si>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</si>
  <si>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</si>
  <si>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</si>
  <si>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</si>
  <si>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</si>
  <si>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</si>
  <si>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</si>
  <si>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</si>
  <si>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</si>
  <si>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</si>
  <si>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</si>
  <si>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</si>
  <si>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</si>
  <si>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</si>
  <si>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</si>
  <si>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</si>
  <si>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</si>
  <si>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</si>
  <si>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</si>
  <si>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</si>
  <si>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</si>
  <si>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</si>
  <si>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</si>
  <si>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</si>
  <si>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</si>
  <si>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</si>
  <si>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</si>
  <si>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</si>
  <si>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</si>
  <si>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</si>
  <si>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</si>
  <si>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</si>
  <si>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</si>
  <si>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</si>
  <si>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</si>
  <si>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</si>
  <si>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</si>
  <si>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</si>
  <si>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</si>
  <si>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</si>
  <si>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</si>
  <si>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</si>
  <si>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</si>
  <si>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</si>
  <si>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</si>
  <si>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</si>
  <si>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</si>
  <si>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</si>
  <si>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</si>
  <si>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</si>
  <si>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</si>
  <si>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</si>
  <si>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</si>
  <si>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</si>
  <si>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</si>
  <si>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</si>
  <si>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</si>
  <si>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</si>
  <si>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</si>
  <si>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</si>
  <si>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</si>
  <si>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</si>
  <si>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</si>
  <si>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</si>
  <si>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</si>
  <si>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</si>
  <si>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</si>
  <si>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</si>
  <si>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</si>
  <si>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</si>
  <si>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</si>
  <si>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</si>
  <si>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</si>
  <si>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</si>
  <si>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</si>
  <si>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</si>
  <si>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</si>
  <si>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</si>
  <si>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</si>
  <si>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</si>
  <si>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</si>
  <si>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</si>
  <si>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</si>
  <si>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</si>
  <si>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</si>
  <si>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</si>
  <si>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</si>
  <si>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</si>
  <si>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</si>
  <si>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</si>
  <si>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</si>
  <si>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</si>
  <si>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</si>
  <si>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</si>
  <si>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</si>
  <si>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</si>
  <si>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</si>
  <si>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</si>
  <si>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</si>
  <si>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</si>
  <si>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</si>
  <si>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</si>
  <si>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</si>
  <si>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</si>
  <si>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</si>
  <si>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</si>
  <si>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</si>
  <si>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</si>
  <si>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</si>
  <si>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</si>
  <si>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</si>
  <si>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</si>
  <si>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</si>
  <si>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</si>
  <si>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</si>
  <si>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</si>
  <si>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</si>
  <si>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</si>
  <si>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</si>
  <si>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</si>
  <si>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</si>
  <si>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</si>
  <si>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</si>
  <si>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</si>
  <si>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</si>
  <si>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</si>
  <si>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</si>
  <si>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</si>
  <si>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</si>
  <si>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</si>
  <si>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</si>
  <si>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</si>
  <si>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</si>
  <si>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</si>
  <si>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</si>
  <si>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</si>
  <si>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</si>
  <si>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</si>
  <si>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</si>
  <si>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</si>
  <si>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</si>
  <si>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</si>
  <si>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</si>
  <si>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</si>
  <si>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</si>
  <si>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</si>
  <si>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</si>
  <si>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</si>
  <si>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</si>
  <si>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</si>
  <si>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</si>
  <si>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</si>
  <si>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</si>
  <si>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</si>
  <si>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</si>
  <si>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</si>
  <si>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</si>
  <si>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</si>
  <si>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</si>
  <si>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</si>
  <si>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</si>
  <si>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</si>
  <si>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</si>
  <si>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</si>
  <si>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</si>
  <si>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</si>
  <si>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</si>
  <si>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</si>
  <si>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</si>
  <si>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</si>
  <si>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</si>
  <si>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</si>
  <si>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</si>
  <si>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</si>
  <si>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</si>
  <si>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</si>
  <si>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</si>
  <si>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</si>
  <si>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</si>
  <si>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</si>
  <si>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</si>
  <si>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</si>
  <si>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</si>
  <si>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</si>
  <si>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</si>
  <si>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</si>
  <si>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</si>
  <si>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</si>
  <si>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</si>
  <si>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</si>
  <si>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</si>
  <si>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</si>
  <si>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</si>
  <si>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</si>
  <si>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</si>
  <si>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</si>
  <si>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</si>
  <si>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</si>
  <si>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</si>
  <si>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</si>
  <si>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</si>
  <si>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</si>
  <si>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</si>
  <si>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</si>
  <si>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</si>
  <si>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</si>
  <si>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</si>
  <si>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</si>
  <si>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</si>
  <si>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</si>
  <si>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</si>
  <si>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</si>
  <si>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</si>
  <si>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</si>
  <si>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</si>
  <si>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</si>
  <si>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</si>
  <si>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</si>
  <si>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</si>
  <si>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</si>
  <si>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</si>
  <si>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</si>
  <si>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</si>
  <si>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</si>
  <si>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</si>
  <si>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</si>
  <si>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</si>
  <si>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</si>
  <si>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</si>
  <si>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</si>
  <si>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</si>
  <si>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</si>
  <si>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</si>
  <si>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</si>
  <si>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</si>
  <si>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</si>
  <si>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</si>
  <si>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</si>
  <si>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</si>
  <si>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</si>
  <si>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</si>
  <si>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</si>
  <si>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</si>
  <si>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</si>
  <si>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</si>
  <si>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</si>
  <si>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</si>
  <si>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</si>
  <si>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</si>
  <si>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</si>
  <si>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</si>
  <si>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</si>
  <si>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</si>
  <si>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</si>
  <si>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</si>
  <si>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</si>
  <si>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</si>
  <si>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</si>
  <si>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</si>
  <si>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</si>
  <si>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</si>
  <si>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</si>
  <si>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</si>
  <si>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</si>
  <si>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</si>
  <si>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</si>
  <si>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</si>
  <si>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</si>
  <si>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</si>
  <si>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</si>
  <si>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</si>
  <si>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</si>
  <si>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</si>
  <si>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</si>
  <si>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</si>
  <si>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</si>
  <si>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</si>
  <si>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</si>
  <si>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</si>
  <si>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</si>
  <si>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</si>
  <si>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</si>
  <si>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</si>
  <si>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</si>
  <si>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</si>
  <si>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</si>
  <si>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</si>
  <si>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</si>
  <si>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</si>
  <si>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</si>
  <si>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</si>
  <si>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</si>
  <si>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</si>
  <si>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</si>
  <si>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</si>
  <si>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</si>
  <si>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</si>
  <si>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</si>
  <si>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</si>
  <si>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</si>
  <si>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</si>
  <si>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</si>
  <si>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</si>
  <si>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</si>
  <si>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</si>
  <si>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</si>
  <si>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</si>
  <si>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</si>
  <si>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</si>
  <si>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</si>
  <si>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</si>
  <si>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</si>
  <si>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</si>
  <si>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</si>
  <si>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</si>
  <si>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</si>
  <si>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</si>
  <si>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</si>
  <si>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</si>
  <si>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</si>
  <si>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</si>
  <si>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</si>
  <si>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</si>
  <si>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</si>
  <si>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</si>
  <si>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</si>
  <si>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</si>
  <si>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</si>
  <si>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</si>
  <si>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</si>
  <si>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</si>
  <si>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</si>
  <si>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</si>
  <si>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</si>
  <si>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</si>
  <si>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</si>
  <si>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</si>
  <si>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</si>
  <si>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</si>
  <si>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</si>
  <si>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</si>
  <si>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</si>
  <si>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</si>
  <si>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</si>
  <si>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</si>
  <si>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</si>
  <si>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</si>
  <si>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</si>
  <si>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</si>
  <si>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</si>
  <si>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</si>
  <si>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</si>
  <si>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</si>
  <si>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</si>
  <si>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</si>
  <si>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</si>
  <si>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</si>
  <si>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</si>
  <si>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</si>
  <si>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</si>
  <si>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</si>
  <si>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</si>
  <si>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</si>
  <si>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</si>
  <si>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</si>
  <si>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</si>
  <si>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</si>
  <si>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</si>
  <si>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</si>
  <si>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</si>
  <si>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</si>
  <si>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</si>
  <si>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</si>
  <si>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</si>
  <si>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</si>
  <si>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</si>
  <si>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</si>
  <si>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</si>
  <si>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</si>
  <si>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</si>
  <si>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</si>
  <si>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</si>
  <si>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</si>
  <si>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</si>
  <si>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</si>
  <si>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</si>
  <si>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</si>
  <si>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</si>
  <si>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</si>
  <si>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</si>
  <si>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</si>
  <si>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</si>
  <si>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</si>
  <si>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</si>
  <si>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</si>
  <si>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</si>
  <si>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</si>
  <si>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</si>
  <si>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</si>
  <si>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</si>
  <si>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</si>
  <si>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</si>
  <si>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</si>
  <si>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</si>
  <si>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</si>
  <si>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</si>
  <si>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</si>
  <si>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</si>
  <si>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</si>
  <si>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</si>
  <si>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</si>
  <si>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</si>
  <si>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</si>
  <si>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</si>
  <si>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</si>
  <si>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</si>
  <si>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</si>
  <si>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</si>
  <si>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</si>
  <si>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</si>
  <si>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</si>
  <si>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</si>
  <si>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</si>
  <si>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</si>
  <si>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</si>
  <si>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</si>
  <si>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</si>
  <si>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</si>
  <si>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</si>
  <si>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</si>
  <si>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</si>
  <si>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</si>
  <si>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</si>
  <si>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</si>
  <si>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</si>
  <si>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</si>
  <si>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</si>
  <si>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</si>
  <si>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</si>
  <si>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</si>
  <si>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</si>
  <si>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</si>
  <si>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</si>
  <si>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</si>
  <si>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</si>
  <si>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</si>
  <si>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</si>
  <si>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</si>
  <si>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</si>
  <si>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</si>
  <si>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</si>
  <si>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</si>
  <si>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</si>
  <si>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</si>
  <si>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</si>
  <si>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</si>
  <si>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</si>
  <si>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</si>
  <si>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</si>
  <si>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</si>
  <si>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</si>
  <si>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</si>
  <si>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</si>
  <si>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</si>
  <si>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</si>
  <si>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</si>
  <si>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</si>
  <si>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</si>
  <si>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</si>
  <si>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</si>
  <si>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</si>
  <si>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</si>
  <si>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</si>
  <si>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</si>
  <si>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</si>
  <si>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</si>
  <si>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</si>
  <si>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</si>
  <si>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</si>
  <si>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</si>
  <si>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</si>
  <si>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</si>
  <si>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</si>
  <si>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</si>
  <si>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</si>
  <si>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</si>
  <si>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</si>
  <si>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</si>
  <si>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</si>
  <si>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</si>
  <si>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</si>
  <si>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</si>
  <si>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</si>
  <si>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</si>
  <si>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</si>
  <si>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</si>
  <si>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</si>
  <si>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</si>
  <si>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</si>
  <si>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</si>
  <si>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</si>
  <si>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</si>
  <si>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</si>
  <si>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</si>
  <si>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</si>
  <si>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</si>
  <si>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</si>
  <si>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</si>
  <si>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</si>
  <si>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</si>
  <si>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</si>
  <si>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</si>
  <si>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</si>
  <si>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</si>
  <si>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</si>
  <si>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</si>
  <si>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</si>
  <si>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</si>
  <si>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</si>
  <si>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</si>
  <si>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</si>
  <si>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</si>
  <si>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</si>
  <si>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</si>
  <si>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</si>
  <si>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</si>
  <si>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</si>
  <si>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</si>
  <si>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</si>
  <si>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</si>
  <si>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</si>
  <si>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</si>
  <si>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</si>
  <si>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</si>
  <si>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</si>
  <si>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</si>
  <si>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</si>
  <si>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</si>
  <si>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</si>
  <si>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</si>
  <si>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</si>
  <si>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</si>
  <si>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</si>
  <si>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</si>
  <si>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</si>
  <si>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</si>
  <si>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</si>
  <si>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</si>
  <si>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</si>
  <si>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</si>
  <si>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</si>
  <si>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</si>
  <si>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</si>
  <si>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</si>
  <si>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</si>
  <si>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</si>
  <si>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</si>
  <si>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</si>
  <si>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</si>
  <si>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</si>
  <si>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</si>
  <si>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</si>
  <si>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</si>
  <si>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</si>
  <si>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</si>
  <si>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</si>
  <si>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</si>
  <si>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</si>
  <si>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</si>
  <si>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</si>
  <si>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</si>
  <si>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</si>
  <si>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</si>
  <si>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</si>
  <si>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</si>
  <si>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</si>
  <si>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</si>
  <si>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</si>
  <si>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</si>
  <si>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</si>
  <si>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</si>
  <si>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</si>
  <si>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</si>
  <si>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</si>
  <si>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</si>
  <si>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</si>
  <si>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</si>
  <si>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</si>
  <si>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</si>
  <si>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</si>
  <si>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</si>
  <si>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</si>
  <si>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</si>
  <si>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</si>
  <si>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</si>
  <si>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</si>
  <si>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</si>
  <si>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</si>
  <si>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</si>
  <si>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</si>
  <si>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</si>
  <si>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</si>
  <si>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</si>
  <si>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</si>
  <si>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</si>
  <si>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</si>
  <si>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</si>
  <si>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</si>
  <si>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</si>
  <si>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</si>
  <si>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</si>
  <si>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</si>
  <si>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</si>
  <si>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</si>
  <si>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</si>
  <si>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</si>
  <si>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</si>
  <si>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</si>
  <si>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</si>
  <si>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</si>
  <si>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</si>
  <si>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</si>
  <si>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</si>
  <si>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</si>
  <si>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</si>
  <si>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</si>
  <si>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</si>
  <si>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</si>
  <si>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</si>
  <si>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</si>
  <si>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</si>
  <si>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</si>
  <si>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</si>
  <si>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</si>
  <si>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</si>
  <si>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</si>
  <si>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</si>
  <si>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</si>
  <si>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</si>
  <si>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</si>
  <si>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</si>
  <si>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</si>
  <si>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</si>
  <si>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</si>
  <si>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</si>
  <si>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</si>
  <si>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</si>
  <si>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</si>
  <si>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</si>
  <si>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</si>
  <si>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</si>
  <si>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</si>
  <si>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</si>
  <si>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</si>
  <si>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</si>
  <si>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</si>
  <si>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</si>
  <si>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</si>
  <si>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</si>
  <si>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</si>
  <si>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</si>
  <si>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</si>
  <si>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</si>
  <si>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</si>
  <si>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</si>
  <si>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</si>
  <si>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</si>
  <si>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</si>
  <si>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</si>
  <si>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</si>
  <si>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</si>
  <si>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</si>
  <si>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</si>
  <si>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</si>
  <si>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</si>
  <si>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</si>
  <si>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</si>
  <si>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</si>
  <si>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</si>
  <si>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</si>
  <si>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</si>
  <si>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</si>
  <si>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</si>
  <si>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</si>
  <si>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</si>
  <si>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</si>
  <si>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</si>
  <si>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</si>
  <si>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</si>
  <si>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</si>
  <si>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</si>
  <si>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</si>
  <si>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</si>
  <si>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</si>
  <si>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</si>
  <si>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</si>
  <si>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</si>
  <si>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</si>
  <si>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</si>
  <si>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</si>
  <si>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</si>
  <si>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</si>
  <si>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</si>
  <si>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</si>
  <si>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</si>
  <si>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</si>
  <si>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</si>
  <si>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</si>
  <si>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</si>
  <si>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</si>
  <si>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</si>
  <si>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</si>
  <si>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</si>
  <si>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</si>
  <si>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</si>
  <si>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</si>
  <si>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</si>
  <si>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</si>
  <si>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</si>
  <si>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</si>
  <si>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</si>
  <si>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</si>
  <si>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</si>
  <si>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</si>
  <si>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</si>
  <si>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</si>
  <si>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</si>
  <si>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</si>
  <si>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</si>
  <si>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</si>
  <si>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</si>
  <si>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</si>
  <si>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</si>
  <si>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</si>
  <si>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</si>
  <si>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</si>
  <si>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</si>
  <si>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</si>
  <si>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</si>
  <si>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</si>
  <si>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</si>
  <si>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</si>
  <si>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</si>
  <si>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</si>
  <si>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</si>
  <si>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</si>
  <si>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</si>
  <si>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</si>
  <si>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</si>
  <si>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</si>
  <si>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</si>
  <si>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</si>
  <si>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</si>
  <si>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</si>
  <si>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</si>
  <si>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</si>
  <si>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</si>
  <si>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</si>
  <si>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</si>
  <si>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</si>
  <si>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</si>
  <si>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</si>
  <si>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</si>
  <si>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</si>
  <si>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</si>
  <si>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</si>
  <si>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</si>
  <si>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</si>
  <si>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</si>
  <si>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</si>
  <si>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</si>
  <si>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</si>
  <si>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</si>
  <si>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</si>
  <si>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</si>
  <si>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</si>
  <si>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</si>
  <si>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</si>
  <si>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</si>
  <si>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</si>
  <si>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</si>
  <si>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</si>
  <si>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</si>
  <si>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</si>
  <si>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</si>
  <si>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</si>
  <si>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</si>
  <si>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</si>
  <si>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</si>
  <si>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</si>
  <si>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</si>
  <si>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</si>
  <si>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</si>
  <si>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</si>
  <si>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</si>
  <si>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</si>
  <si>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</si>
  <si>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</si>
  <si>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</si>
  <si>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</si>
  <si>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</si>
  <si>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</si>
  <si>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</si>
  <si>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</si>
  <si>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</si>
  <si>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</si>
  <si>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</si>
  <si>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</si>
  <si>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</si>
  <si>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</si>
  <si>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</si>
  <si>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</si>
  <si>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</si>
  <si>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</si>
  <si>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</si>
  <si>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</si>
  <si>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</si>
  <si>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</si>
  <si>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</si>
  <si>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</si>
  <si>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</si>
  <si>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</si>
  <si>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</si>
  <si>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</si>
  <si>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</si>
  <si>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</si>
  <si>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</si>
  <si>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</si>
  <si>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</si>
  <si>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</si>
  <si>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</si>
  <si>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</si>
  <si>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</si>
  <si>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</si>
  <si>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</si>
  <si>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</si>
  <si>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</si>
  <si>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</si>
  <si>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</si>
  <si>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</si>
  <si>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</si>
  <si>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</si>
  <si>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</si>
  <si>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</si>
  <si>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</si>
  <si>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</si>
  <si>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</si>
  <si>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</si>
  <si>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</si>
  <si>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</si>
  <si>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</si>
  <si>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</si>
  <si>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</si>
  <si>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</si>
  <si>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</si>
  <si>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</si>
  <si>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</si>
  <si>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</si>
  <si>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</si>
  <si>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</si>
  <si>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</si>
  <si>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</si>
  <si>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</si>
  <si>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</si>
  <si>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</si>
  <si>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</si>
  <si>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</si>
  <si>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</si>
  <si>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</si>
  <si>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</si>
  <si>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</si>
  <si>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</si>
  <si>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</si>
  <si>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</si>
  <si>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</si>
  <si>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</si>
  <si>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</si>
  <si>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</si>
  <si>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</si>
  <si>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</si>
  <si>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</si>
  <si>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</si>
  <si>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</si>
  <si>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</si>
  <si>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</si>
  <si>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</si>
  <si>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</si>
  <si>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</si>
  <si>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</si>
  <si>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</si>
  <si>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</si>
  <si>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</si>
  <si>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</si>
  <si>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</si>
  <si>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</si>
  <si>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</si>
  <si>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</si>
  <si>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</si>
  <si>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</si>
  <si>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</si>
  <si>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</si>
  <si>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</si>
  <si>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</si>
  <si>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</si>
  <si>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</si>
  <si>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</si>
  <si>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</si>
  <si>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</si>
  <si>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</si>
  <si>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</si>
  <si>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</si>
  <si>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</si>
  <si>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</si>
  <si>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</si>
  <si>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</si>
  <si>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</si>
  <si>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</si>
  <si>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</si>
  <si>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</si>
  <si>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</si>
  <si>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</si>
  <si>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</si>
  <si>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</si>
  <si>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</si>
  <si>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</si>
  <si>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</si>
  <si>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</si>
  <si>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</si>
  <si>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</si>
  <si>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</si>
  <si>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</si>
  <si>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</si>
  <si>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</si>
  <si>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</si>
  <si>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</si>
  <si>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</si>
  <si>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</si>
  <si>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</si>
  <si>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</si>
  <si>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</si>
  <si>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</si>
  <si>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</si>
  <si>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</si>
  <si>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</si>
  <si>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</si>
  <si>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</si>
  <si>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</si>
  <si>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</si>
  <si>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</si>
  <si>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</si>
  <si>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</si>
  <si>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</si>
  <si>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</si>
  <si>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</si>
  <si>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</si>
  <si>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</si>
  <si>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</si>
  <si>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</si>
  <si>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</si>
  <si>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</si>
  <si>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</si>
  <si>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</si>
  <si>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</si>
  <si>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</si>
  <si>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</si>
  <si>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</si>
  <si>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</si>
  <si>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</si>
  <si>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</si>
  <si>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</si>
  <si>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</si>
  <si>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</si>
  <si>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</si>
  <si>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</si>
  <si>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</si>
  <si>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</si>
  <si>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</si>
  <si>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</si>
  <si>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</si>
  <si>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</si>
  <si>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</si>
  <si>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</si>
  <si>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</si>
  <si>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</si>
  <si>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</si>
  <si>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</si>
  <si>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</si>
  <si>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</si>
  <si>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</si>
  <si>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</si>
  <si>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</si>
  <si>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</si>
  <si>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</si>
  <si>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</si>
  <si>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</si>
  <si>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</si>
  <si>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</si>
  <si>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</si>
  <si>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</si>
  <si>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</si>
  <si>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</si>
  <si>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</si>
  <si>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</si>
  <si>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</si>
  <si>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</si>
  <si>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</si>
  <si>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</si>
  <si>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</si>
  <si>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</si>
  <si>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</si>
  <si>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</si>
  <si>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</si>
  <si>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</si>
  <si>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</si>
  <si>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</si>
  <si>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</si>
  <si>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</si>
  <si>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</si>
  <si>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</si>
  <si>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</si>
  <si>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</si>
  <si>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</si>
  <si>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</si>
  <si>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</si>
  <si>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</si>
  <si>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</si>
  <si>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</si>
  <si>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</si>
  <si>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</si>
  <si>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</si>
  <si>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</si>
  <si>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</si>
  <si>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</si>
  <si>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</si>
  <si>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</si>
  <si>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</si>
  <si>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</si>
  <si>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</si>
  <si>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</si>
  <si>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</si>
  <si>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</si>
  <si>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</si>
  <si>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</si>
  <si>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</si>
  <si>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</si>
  <si>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</si>
  <si>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</si>
  <si>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</si>
  <si>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</si>
  <si>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</si>
  <si>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</si>
  <si>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</si>
  <si>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</si>
  <si>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</si>
  <si>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</si>
  <si>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</si>
  <si>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</si>
  <si>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</si>
  <si>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</si>
  <si>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</si>
  <si>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</si>
  <si>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</si>
  <si>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</si>
  <si>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</si>
  <si>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</si>
  <si>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</si>
  <si>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</si>
  <si>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</si>
  <si>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</si>
  <si>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</si>
  <si>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</si>
  <si>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</si>
  <si>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</si>
  <si>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</si>
  <si>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</si>
  <si>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</si>
  <si>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</si>
  <si>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</si>
  <si>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</si>
  <si>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</si>
  <si>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</si>
  <si>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</si>
  <si>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</si>
  <si>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</si>
  <si>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</si>
  <si>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</si>
  <si>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</si>
  <si>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</si>
  <si>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</si>
  <si>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</si>
  <si>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</si>
  <si>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</si>
  <si>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</si>
  <si>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</si>
  <si>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</si>
  <si>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</si>
  <si>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</si>
  <si>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</si>
  <si>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</si>
  <si>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</si>
  <si>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</si>
  <si>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</si>
  <si>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</si>
  <si>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</si>
  <si>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</si>
  <si>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</si>
  <si>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</si>
  <si>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</si>
  <si>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</si>
  <si>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</si>
  <si>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</si>
  <si>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</si>
  <si>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</si>
  <si>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</si>
  <si>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</si>
  <si>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</si>
  <si>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</si>
  <si>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</si>
  <si>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</si>
  <si>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</si>
  <si>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</si>
  <si>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</si>
  <si>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</si>
  <si>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</si>
  <si>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</si>
  <si>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</si>
  <si>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</si>
  <si>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</si>
  <si>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</si>
  <si>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</si>
  <si>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</si>
  <si>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</si>
  <si>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</si>
  <si>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</si>
  <si>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</si>
  <si>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</si>
  <si>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</si>
  <si>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</si>
  <si>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</si>
  <si>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</si>
  <si>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</si>
  <si>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</si>
  <si>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</si>
  <si>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</si>
  <si>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</si>
  <si>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</si>
  <si>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</si>
  <si>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</si>
  <si>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</si>
  <si>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</si>
  <si>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</si>
  <si>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</si>
  <si>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</si>
  <si>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</si>
  <si>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</si>
  <si>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</si>
  <si>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</si>
  <si>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</si>
  <si>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</si>
  <si>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</si>
  <si>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</si>
  <si>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</si>
  <si>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</si>
  <si>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</si>
  <si>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</si>
  <si>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</si>
  <si>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</si>
  <si>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</si>
  <si>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</si>
  <si>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</si>
  <si>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</si>
  <si>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</si>
  <si>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</si>
  <si>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</si>
  <si>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</si>
  <si>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</si>
  <si>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</si>
  <si>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</si>
  <si>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</si>
  <si>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</si>
  <si>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</si>
  <si>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</si>
  <si>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</si>
  <si>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</si>
  <si>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</si>
  <si>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</si>
  <si>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</si>
  <si>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</si>
  <si>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</si>
  <si>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</si>
  <si>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</si>
  <si>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</si>
  <si>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</si>
  <si>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</si>
  <si>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</si>
  <si>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</si>
  <si>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</si>
  <si>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</si>
  <si>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</si>
  <si>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</si>
  <si>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</si>
  <si>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</si>
  <si>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</si>
  <si>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</si>
  <si>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</si>
  <si>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</si>
  <si>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</si>
  <si>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</si>
  <si>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</si>
  <si>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</si>
  <si>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</si>
  <si>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</si>
  <si>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</si>
  <si>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</si>
  <si>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</si>
  <si>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</si>
  <si>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</si>
  <si>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</si>
  <si>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</si>
  <si>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</si>
  <si>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</si>
  <si>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</si>
  <si>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</si>
  <si>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</si>
  <si>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</si>
  <si>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</si>
  <si>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</si>
  <si>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</si>
  <si>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</si>
  <si>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</si>
  <si>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</si>
  <si>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</si>
  <si>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</si>
  <si>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</si>
  <si>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</si>
  <si>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</si>
  <si>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</si>
  <si>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</si>
  <si>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</si>
  <si>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</si>
  <si>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</si>
  <si>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</si>
  <si>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</si>
  <si>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</si>
  <si>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</si>
  <si>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</si>
  <si>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</si>
  <si>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</si>
  <si>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</si>
  <si>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</si>
  <si>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</si>
  <si>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</si>
  <si>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</si>
  <si>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</si>
  <si>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</si>
  <si>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</si>
  <si>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</si>
  <si>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</si>
  <si>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</si>
  <si>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</si>
  <si>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</si>
  <si>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</si>
  <si>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</si>
  <si>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</si>
  <si>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</si>
  <si>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</si>
  <si>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</si>
  <si>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</si>
  <si>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</si>
  <si>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</si>
  <si>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</si>
  <si>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</si>
  <si>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</si>
  <si>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</si>
  <si>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</si>
  <si>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</si>
  <si>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</si>
  <si>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</si>
  <si>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</si>
  <si>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</si>
  <si>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</si>
  <si>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</si>
  <si>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</si>
  <si>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</si>
  <si>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</si>
  <si>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</si>
  <si>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</si>
  <si>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</si>
  <si>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</si>
  <si>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</si>
  <si>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</si>
  <si>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</si>
  <si>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</si>
  <si>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</si>
  <si>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</si>
  <si>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</si>
  <si>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</si>
  <si>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</si>
  <si>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</si>
  <si>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</si>
  <si>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</si>
  <si>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</si>
  <si>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</si>
  <si>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</si>
  <si>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</si>
  <si>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</si>
  <si>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</si>
  <si>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</si>
  <si>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</si>
  <si>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</si>
  <si>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</si>
  <si>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</si>
  <si>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</si>
  <si>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</si>
  <si>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</si>
  <si>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</si>
  <si>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</si>
  <si>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</si>
  <si>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</si>
  <si>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</si>
  <si>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</si>
  <si>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</si>
  <si>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</si>
  <si>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</si>
  <si>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</si>
  <si>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</si>
  <si>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</si>
  <si>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</si>
  <si>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</si>
  <si>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</si>
  <si>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</si>
  <si>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</si>
  <si>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</si>
  <si>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</si>
  <si>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</si>
  <si>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</si>
  <si>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</si>
  <si>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</si>
  <si>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</si>
  <si>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</si>
  <si>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</si>
  <si>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</si>
  <si>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</si>
  <si>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</si>
  <si>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</si>
  <si>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</si>
  <si>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</si>
  <si>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</si>
  <si>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</si>
  <si>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</si>
  <si>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</si>
  <si>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</si>
  <si>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</si>
  <si>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</si>
  <si>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</si>
  <si>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</si>
  <si>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</si>
  <si>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</si>
  <si>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</si>
  <si>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</si>
  <si>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</si>
  <si>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</si>
  <si>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</si>
  <si>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</si>
  <si>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</si>
  <si>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</si>
  <si>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</si>
  <si>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</si>
  <si>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</si>
  <si>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</si>
  <si>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</si>
  <si>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</si>
  <si>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</si>
  <si>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</si>
  <si>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</si>
  <si>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</si>
  <si>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</si>
  <si>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</si>
  <si>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</si>
  <si>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</si>
  <si>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</si>
  <si>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</si>
  <si>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</si>
  <si>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</si>
  <si>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</si>
  <si>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</si>
  <si>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</si>
  <si>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</si>
  <si>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</si>
  <si>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</si>
  <si>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</si>
  <si>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</si>
  <si>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</si>
  <si>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</si>
  <si>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</si>
  <si>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</si>
  <si>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</si>
  <si>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</si>
  <si>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</si>
  <si>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</si>
  <si>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</si>
  <si>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</si>
  <si>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</si>
  <si>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</si>
  <si>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</si>
  <si>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</si>
  <si>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</si>
  <si>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</si>
  <si>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</si>
  <si>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</si>
  <si>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</si>
  <si>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</si>
  <si>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</si>
  <si>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</si>
  <si>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</si>
  <si>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</si>
  <si>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</si>
  <si>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</si>
  <si>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</si>
  <si>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</si>
  <si>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</si>
  <si>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</si>
  <si>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</si>
  <si>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</si>
  <si>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</si>
  <si>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</si>
  <si>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</si>
  <si>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</si>
  <si>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</si>
  <si>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</si>
  <si>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</si>
  <si>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</si>
  <si>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</si>
  <si>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</si>
  <si>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</si>
  <si>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</si>
  <si>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</si>
  <si>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</si>
  <si>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</si>
  <si>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</si>
  <si>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</si>
  <si>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</si>
  <si>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</si>
  <si>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</si>
  <si>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</si>
  <si>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</si>
  <si>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</si>
  <si>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</si>
  <si>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</si>
  <si>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</si>
  <si>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</si>
  <si>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</si>
  <si>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</si>
  <si>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</si>
  <si>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</si>
  <si>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</si>
  <si>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</si>
  <si>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</si>
  <si>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</si>
  <si>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</si>
  <si>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</si>
  <si>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</si>
  <si>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</si>
  <si>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</si>
  <si>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</si>
  <si>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</si>
  <si>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</si>
  <si>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</si>
  <si>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</si>
  <si>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</si>
  <si>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</si>
  <si>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</si>
  <si>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</si>
  <si>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</si>
  <si>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</si>
  <si>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</si>
  <si>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</si>
  <si>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</si>
  <si>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</si>
  <si>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</si>
  <si>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</si>
  <si>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</si>
  <si>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</si>
  <si>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</si>
  <si>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</si>
  <si>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</si>
  <si>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</si>
  <si>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</si>
  <si>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</si>
  <si>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</si>
  <si>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</si>
  <si>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</si>
  <si>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</si>
  <si>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</si>
  <si>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</si>
  <si>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</si>
  <si>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</si>
  <si>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</si>
  <si>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</si>
  <si>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</si>
  <si>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</si>
  <si>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</si>
  <si>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</si>
  <si>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</si>
  <si>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</si>
  <si>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</si>
  <si>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</si>
  <si>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</si>
  <si>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</si>
  <si>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</si>
  <si>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</si>
  <si>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</si>
  <si>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</si>
  <si>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</si>
  <si>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</si>
  <si>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</si>
  <si>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</si>
  <si>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</si>
  <si>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</si>
  <si>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</si>
  <si>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</si>
  <si>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</si>
  <si>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</si>
  <si>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</si>
  <si>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</si>
  <si>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</si>
  <si>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</si>
  <si>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</si>
  <si>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</si>
  <si>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</si>
  <si>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</si>
  <si>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</si>
  <si>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</si>
  <si>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</si>
  <si>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</si>
  <si>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</si>
  <si>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</si>
  <si>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</si>
  <si>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</si>
  <si>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</si>
  <si>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</si>
  <si>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</si>
  <si>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</si>
  <si>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</si>
  <si>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</si>
  <si>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</si>
  <si>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</si>
  <si>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</si>
  <si>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</si>
  <si>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</si>
  <si>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</si>
  <si>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</si>
  <si>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</si>
  <si>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</si>
  <si>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</si>
  <si>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</si>
  <si>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</si>
  <si>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</si>
  <si>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</si>
  <si>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</si>
  <si>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</si>
  <si>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</si>
  <si>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</si>
  <si>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</si>
  <si>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</si>
  <si>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</si>
  <si>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</si>
  <si>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</si>
  <si>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</si>
  <si>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</si>
  <si>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</si>
  <si>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</si>
  <si>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</si>
  <si>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</si>
  <si>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</si>
  <si>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</si>
  <si>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</si>
  <si>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</si>
  <si>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</si>
  <si>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</si>
  <si>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</si>
  <si>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</si>
  <si>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</si>
  <si>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</si>
  <si>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</si>
  <si>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</si>
  <si>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</si>
  <si>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</si>
  <si>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</si>
  <si>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</si>
  <si>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</si>
  <si>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</si>
  <si>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</si>
  <si>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</si>
  <si>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</si>
  <si>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</si>
  <si>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</si>
  <si>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</si>
  <si>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</si>
  <si>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</si>
  <si>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</si>
  <si>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</si>
  <si>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</si>
  <si>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</si>
  <si>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</si>
  <si>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</si>
  <si>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</si>
  <si>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</si>
  <si>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</si>
  <si>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</si>
  <si>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</si>
  <si>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</si>
  <si>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</si>
  <si>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</si>
  <si>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</si>
  <si>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</si>
  <si>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</si>
  <si>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</si>
  <si>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</si>
  <si>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</si>
  <si>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</si>
  <si>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</si>
  <si>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</si>
  <si>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</si>
  <si>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</si>
  <si>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</si>
  <si>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</si>
  <si>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</si>
  <si>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</si>
  <si>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</si>
  <si>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</si>
  <si>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</si>
  <si>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</si>
  <si>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</si>
  <si>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</si>
  <si>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</si>
  <si>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</si>
  <si>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</si>
  <si>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</si>
  <si>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</si>
  <si>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</si>
  <si>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</si>
  <si>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</si>
  <si>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</si>
  <si>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</si>
  <si>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</si>
  <si>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</si>
  <si>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</si>
  <si>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</si>
  <si>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</si>
  <si>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</si>
  <si>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</si>
  <si>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</si>
  <si>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</si>
  <si>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</si>
  <si>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</si>
  <si>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</si>
  <si>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</si>
  <si>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</si>
  <si>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</si>
  <si>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</si>
  <si>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</si>
  <si>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</si>
  <si>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</si>
  <si>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</si>
  <si>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</si>
  <si>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</si>
  <si>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</si>
  <si>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</si>
  <si>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</si>
  <si>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</si>
  <si>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</si>
  <si>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</si>
  <si>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</si>
  <si>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</si>
  <si>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</si>
  <si>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</si>
  <si>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</si>
  <si>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</si>
  <si>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</si>
  <si>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</si>
  <si>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</si>
  <si>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</si>
  <si>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</si>
  <si>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</si>
  <si>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</si>
  <si>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</si>
  <si>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</si>
  <si>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</si>
  <si>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</si>
  <si>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</si>
  <si>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</si>
  <si>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</si>
  <si>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</si>
  <si>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</si>
  <si>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</si>
  <si>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</si>
  <si>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</si>
  <si>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</si>
  <si>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</si>
  <si>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</si>
  <si>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</si>
  <si>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</si>
  <si>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</si>
  <si>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</si>
  <si>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</si>
  <si>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</si>
  <si>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</si>
  <si>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</si>
  <si>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</si>
  <si>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</si>
  <si>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</si>
  <si>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</si>
  <si>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</si>
  <si>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</si>
  <si>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</si>
  <si>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</si>
  <si>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</si>
  <si>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</si>
  <si>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</si>
  <si>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</si>
  <si>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</si>
  <si>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</si>
  <si>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</si>
  <si>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</si>
  <si>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</si>
  <si>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</si>
  <si>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</si>
  <si>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</si>
  <si>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</si>
  <si>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</si>
  <si>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</si>
  <si>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</si>
  <si>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</si>
  <si>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</si>
  <si>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</si>
  <si>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</si>
  <si>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</si>
  <si>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</si>
  <si>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</si>
  <si>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</si>
  <si>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</si>
  <si>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</si>
  <si>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</si>
  <si>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</si>
  <si>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</si>
  <si>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</si>
  <si>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</si>
  <si>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</si>
  <si>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</si>
  <si>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</si>
  <si>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</si>
  <si>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</si>
  <si>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</si>
  <si>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</si>
  <si>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</si>
  <si>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</si>
  <si>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</si>
  <si>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</si>
  <si>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</si>
  <si>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</si>
  <si>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</si>
  <si>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</si>
  <si>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</si>
  <si>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</si>
  <si>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</si>
  <si>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</si>
  <si>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</si>
  <si>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</si>
  <si>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</si>
  <si>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</si>
  <si>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</si>
  <si>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</si>
  <si>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</si>
  <si>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</si>
  <si>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</si>
  <si>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</si>
  <si>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</si>
  <si>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</si>
  <si>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</si>
  <si>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</si>
  <si>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</si>
  <si>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</si>
  <si>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</si>
  <si>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</si>
  <si>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</si>
  <si>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</si>
  <si>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</si>
  <si>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</si>
  <si>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</si>
  <si>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</si>
  <si>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</si>
  <si>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</si>
  <si>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</si>
  <si>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</si>
  <si>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</si>
  <si>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</si>
  <si>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</si>
  <si>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</si>
  <si>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</si>
  <si>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</si>
  <si>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</si>
  <si>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</si>
  <si>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</si>
  <si>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</si>
  <si>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</si>
  <si>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</si>
  <si>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</si>
  <si>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</si>
  <si>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</si>
  <si>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</si>
  <si>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</si>
  <si>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</si>
  <si>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</si>
  <si>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</si>
  <si>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</si>
  <si>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</si>
  <si>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</si>
  <si>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</si>
  <si>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</si>
  <si>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</si>
  <si>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</si>
  <si>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</si>
  <si>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</si>
  <si>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</si>
  <si>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</si>
  <si>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</si>
  <si>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</si>
  <si>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</si>
  <si>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</si>
  <si>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</si>
  <si>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</si>
  <si>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</si>
  <si>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</si>
  <si>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</si>
  <si>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</si>
  <si>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</si>
  <si>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</si>
  <si>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</si>
  <si>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</si>
  <si>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</si>
  <si>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</si>
  <si>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</si>
  <si>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</si>
  <si>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</si>
  <si>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</si>
  <si>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</si>
  <si>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</si>
  <si>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</si>
  <si>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</si>
  <si>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</si>
  <si>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</si>
  <si>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</si>
  <si>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</si>
  <si>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</si>
  <si>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</si>
  <si>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</si>
  <si>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</si>
  <si>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</si>
  <si>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</si>
  <si>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</si>
  <si>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</si>
  <si>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</si>
  <si>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</si>
  <si>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</si>
  <si>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</si>
  <si>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</si>
  <si>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</si>
  <si>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</si>
  <si>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</si>
  <si>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</si>
  <si>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</si>
  <si>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</si>
  <si>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</si>
  <si>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</si>
  <si>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</si>
  <si>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</si>
  <si>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</si>
  <si>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</si>
  <si>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</si>
  <si>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</si>
  <si>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</si>
  <si>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</si>
  <si>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</si>
  <si>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</si>
  <si>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</si>
  <si>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</si>
  <si>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</si>
  <si>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</si>
  <si>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</si>
  <si>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</si>
  <si>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</si>
  <si>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</si>
  <si>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</si>
  <si>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</si>
  <si>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</si>
  <si>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</si>
  <si>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</si>
  <si>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</si>
  <si>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</si>
  <si>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</si>
  <si>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</si>
  <si>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</si>
  <si>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</si>
  <si>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</si>
  <si>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</si>
  <si>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</si>
  <si>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</si>
  <si>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</si>
  <si>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</si>
  <si>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</si>
  <si>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</si>
  <si>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</si>
  <si>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</si>
  <si>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</si>
  <si>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</si>
  <si>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</si>
  <si>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</si>
  <si>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</si>
  <si>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</si>
  <si>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</si>
  <si>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</si>
  <si>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</si>
  <si>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</si>
  <si>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</si>
  <si>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</si>
  <si>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</si>
  <si>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</si>
  <si>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</si>
  <si>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</si>
  <si>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</si>
  <si>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</si>
  <si>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</si>
  <si>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</si>
  <si>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</si>
  <si>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</si>
  <si>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</si>
  <si>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</si>
  <si>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</si>
  <si>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</si>
  <si>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</si>
  <si>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</si>
  <si>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</si>
  <si>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</si>
  <si>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</si>
  <si>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</si>
  <si>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</si>
  <si>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</si>
  <si>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</si>
  <si>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</si>
  <si>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</si>
  <si>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</si>
  <si>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</si>
  <si>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</si>
  <si>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</si>
  <si>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</si>
  <si>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</si>
  <si>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</si>
  <si>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</si>
  <si>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</si>
  <si>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</si>
  <si>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</si>
  <si>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</si>
  <si>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</si>
  <si>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</si>
  <si>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</si>
  <si>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</si>
  <si>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</si>
  <si>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</si>
  <si>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</si>
  <si>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</si>
  <si>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</si>
  <si>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</si>
  <si>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</si>
  <si>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</si>
  <si>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</si>
  <si>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</si>
  <si>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</si>
  <si>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</si>
  <si>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</si>
  <si>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</si>
  <si>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</si>
  <si>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</si>
  <si>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</si>
  <si>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</si>
  <si>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</si>
  <si>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</si>
  <si>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</si>
  <si>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</si>
  <si>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</si>
  <si>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</si>
  <si>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</si>
  <si>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</si>
  <si>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</si>
  <si>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</si>
  <si>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</si>
  <si>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</si>
  <si>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</si>
  <si>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</si>
  <si>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</si>
  <si>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</si>
  <si>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</si>
  <si>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</si>
  <si>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</si>
  <si>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</si>
  <si>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</si>
  <si>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</si>
  <si>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</si>
  <si>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</si>
  <si>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</si>
  <si>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</si>
  <si>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</si>
  <si>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</si>
  <si>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</si>
  <si>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</si>
  <si>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</si>
  <si>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</si>
  <si>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</si>
  <si>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</si>
  <si>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</si>
  <si>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</si>
  <si>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</si>
  <si>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</si>
  <si>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</si>
  <si>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</si>
  <si>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</si>
  <si>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</si>
  <si>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</si>
  <si>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</si>
  <si>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</si>
  <si>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</si>
  <si>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</si>
  <si>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</si>
  <si>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</si>
  <si>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</si>
  <si>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</si>
  <si>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</si>
  <si>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</si>
  <si>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</si>
  <si>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</si>
  <si>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</si>
  <si>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</si>
  <si>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</si>
  <si>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</si>
  <si>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</si>
  <si>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</si>
  <si>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</si>
  <si>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</si>
  <si>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</si>
  <si>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</si>
  <si>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</si>
  <si>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</si>
  <si>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</si>
  <si>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</si>
  <si>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</si>
  <si>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</si>
  <si>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</si>
  <si>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</si>
  <si>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</si>
  <si>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</si>
  <si>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</si>
  <si>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</si>
  <si>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</si>
  <si>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</si>
  <si>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</si>
  <si>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</si>
  <si>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</si>
  <si>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</si>
  <si>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</si>
  <si>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</si>
  <si>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</si>
  <si>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</si>
  <si>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</si>
  <si>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</si>
  <si>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</si>
  <si>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</si>
  <si>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</si>
  <si>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</si>
  <si>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</si>
  <si>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</si>
  <si>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</si>
  <si>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</si>
  <si>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</si>
  <si>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</si>
  <si>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</si>
  <si>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</si>
  <si>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</si>
  <si>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</si>
  <si>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</si>
  <si>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</si>
  <si>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</si>
  <si>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</si>
  <si>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</si>
  <si>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</si>
  <si>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</si>
  <si>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</si>
  <si>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</si>
  <si>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</si>
  <si>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</si>
  <si>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</si>
  <si>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</si>
  <si>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</si>
  <si>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</si>
  <si>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</si>
  <si>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</si>
  <si>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</si>
  <si>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</si>
  <si>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</si>
  <si>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</si>
  <si>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</si>
  <si>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</si>
  <si>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</si>
  <si>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</si>
  <si>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</si>
  <si>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</si>
  <si>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</si>
  <si>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</si>
  <si>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</si>
  <si>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</si>
  <si>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</si>
  <si>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</si>
  <si>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</si>
  <si>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</si>
  <si>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</si>
  <si>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</si>
  <si>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</si>
  <si>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</si>
  <si>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</si>
  <si>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</si>
  <si>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</si>
  <si>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</si>
  <si>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</si>
  <si>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</si>
  <si>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</si>
  <si>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</si>
  <si>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</si>
  <si>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</si>
  <si>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</si>
  <si>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</si>
  <si>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</si>
  <si>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</si>
  <si>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</si>
  <si>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</si>
  <si>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</si>
  <si>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</si>
  <si>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</si>
  <si>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</si>
  <si>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</si>
  <si>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</si>
  <si>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</si>
  <si>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</si>
  <si>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</si>
  <si>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</si>
  <si>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</si>
  <si>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</si>
  <si>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</si>
  <si>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</si>
  <si>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</si>
  <si>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</si>
  <si>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</si>
  <si>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</si>
  <si>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</si>
  <si>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</si>
  <si>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</si>
  <si>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</si>
  <si>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</si>
  <si>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</si>
  <si>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</si>
  <si>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</si>
  <si>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</si>
  <si>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</si>
  <si>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</si>
  <si>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</si>
  <si>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</si>
  <si>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</si>
  <si>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</si>
  <si>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</si>
  <si>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</si>
  <si>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</si>
  <si>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</si>
  <si>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</si>
  <si>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</si>
  <si>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</si>
  <si>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</si>
  <si>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</si>
  <si>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</si>
  <si>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</si>
  <si>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</si>
  <si>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</si>
  <si>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</si>
  <si>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</si>
  <si>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</si>
  <si>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</si>
  <si>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</si>
  <si>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</si>
  <si>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</si>
  <si>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</si>
  <si>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</si>
  <si>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</si>
  <si>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</si>
  <si>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</si>
  <si>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</si>
  <si>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</si>
  <si>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</si>
  <si>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</si>
  <si>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</si>
  <si>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</si>
  <si>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</si>
  <si>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</si>
  <si>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</si>
  <si>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</si>
  <si>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</si>
  <si>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</si>
  <si>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</si>
  <si>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</si>
  <si>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</si>
  <si>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</si>
  <si>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</si>
  <si>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</si>
  <si>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</si>
  <si>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</si>
  <si>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</si>
  <si>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</si>
  <si>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</si>
  <si>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</si>
  <si>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</si>
  <si>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</si>
  <si>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</si>
  <si>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</si>
  <si>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</si>
  <si>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</si>
  <si>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</si>
  <si>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</si>
  <si>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</si>
  <si>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</si>
  <si>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</si>
  <si>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</si>
  <si>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</si>
  <si>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</si>
  <si>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</si>
  <si>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</si>
  <si>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</si>
  <si>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</si>
  <si>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</si>
  <si>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</si>
  <si>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</si>
  <si>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</si>
  <si>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</si>
  <si>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</si>
  <si>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</si>
  <si>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</si>
  <si>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</si>
  <si>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</si>
  <si>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</si>
  <si>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</si>
  <si>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</si>
  <si>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</si>
  <si>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</si>
  <si>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</si>
  <si>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</si>
  <si>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</si>
  <si>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</si>
  <si>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</si>
  <si>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</si>
  <si>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</si>
  <si>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</si>
  <si>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</si>
  <si>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</si>
  <si>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</si>
  <si>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</si>
  <si>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</si>
  <si>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</si>
  <si>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</si>
  <si>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</si>
  <si>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</si>
  <si>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</si>
  <si>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</si>
  <si>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</si>
  <si>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</si>
  <si>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</si>
  <si>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</si>
  <si>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</si>
  <si>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</si>
  <si>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</si>
  <si>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</si>
  <si>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</si>
  <si>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</si>
  <si>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</si>
  <si>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</si>
  <si>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</si>
  <si>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</si>
  <si>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</si>
  <si>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</si>
  <si>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</si>
  <si>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</si>
  <si>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</si>
  <si>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</si>
  <si>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</si>
  <si>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</si>
  <si>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</si>
  <si>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</si>
  <si>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</si>
  <si>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</si>
  <si>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</si>
  <si>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</si>
  <si>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</si>
  <si>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</si>
  <si>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</si>
  <si>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</si>
  <si>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</si>
  <si>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</si>
  <si>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</si>
  <si>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</si>
  <si>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</si>
  <si>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</si>
  <si>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</si>
  <si>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</si>
  <si>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</si>
  <si>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</si>
  <si>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</si>
  <si>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</si>
  <si>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</si>
  <si>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</si>
  <si>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</si>
  <si>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</si>
  <si>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</si>
  <si>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</si>
  <si>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</si>
  <si>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</si>
  <si>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</si>
  <si>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</si>
  <si>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</si>
  <si>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</si>
  <si>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</si>
  <si>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</si>
  <si>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</si>
  <si>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</si>
  <si>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</si>
  <si>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</si>
  <si>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</si>
  <si>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</si>
  <si>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</si>
  <si>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</si>
  <si>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</si>
  <si>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</si>
  <si>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</si>
  <si>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</si>
  <si>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</si>
  <si>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</si>
  <si>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</si>
  <si>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</si>
  <si>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</si>
  <si>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</si>
  <si>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</si>
  <si>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</si>
  <si>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</si>
  <si>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</si>
  <si>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</si>
  <si>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</si>
  <si>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</si>
  <si>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</si>
  <si>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</si>
  <si>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</si>
  <si>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</si>
  <si>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</si>
  <si>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</si>
  <si>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</si>
  <si>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</si>
  <si>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</si>
  <si>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</si>
  <si>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</si>
  <si>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</si>
  <si>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</si>
  <si>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</si>
  <si>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</si>
  <si>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</si>
  <si>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</si>
  <si>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</si>
  <si>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</si>
  <si>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</si>
  <si>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</si>
  <si>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</si>
  <si>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</si>
  <si>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</si>
  <si>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</si>
  <si>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</si>
  <si>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</si>
  <si>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</si>
  <si>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</si>
  <si>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</si>
  <si>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</si>
  <si>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</si>
  <si>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</si>
  <si>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</si>
  <si>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</si>
  <si>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</si>
  <si>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</si>
  <si>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</si>
  <si>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</si>
  <si>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</si>
  <si>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</si>
  <si>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</si>
  <si>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</si>
  <si>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</si>
  <si>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</si>
  <si>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</si>
  <si>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</si>
  <si>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</si>
  <si>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</si>
  <si>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</si>
  <si>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</si>
  <si>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</si>
  <si>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</si>
  <si>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</si>
  <si>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</si>
  <si>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</si>
  <si>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</si>
  <si>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</si>
  <si>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</si>
  <si>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</si>
  <si>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</si>
  <si>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</si>
  <si>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</si>
  <si>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</si>
  <si>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</si>
  <si>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</si>
  <si>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</si>
  <si>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</si>
  <si>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</si>
  <si>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</si>
  <si>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</si>
  <si>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</si>
  <si>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</si>
  <si>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</si>
  <si>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</si>
  <si>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</si>
  <si>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</si>
  <si>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</si>
  <si>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</si>
  <si>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</si>
  <si>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</si>
  <si>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</si>
  <si>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</si>
  <si>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</si>
  <si>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</si>
  <si>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</si>
  <si>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</si>
  <si>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</si>
  <si>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</si>
  <si>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</si>
  <si>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</si>
  <si>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</si>
  <si>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</si>
  <si>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</si>
  <si>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</si>
  <si>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</si>
  <si>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</si>
  <si>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</si>
  <si>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</si>
  <si>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</si>
  <si>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</si>
  <si>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</si>
  <si>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</si>
  <si>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</si>
  <si>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</si>
  <si>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</si>
  <si>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</si>
  <si>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</si>
  <si>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</si>
  <si>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</si>
  <si>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</si>
  <si>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</si>
  <si>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</si>
  <si>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</si>
  <si>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</si>
  <si>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</si>
  <si>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</si>
  <si>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</si>
  <si>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</si>
  <si>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</si>
  <si>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</si>
  <si>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</si>
  <si>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</si>
  <si>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</si>
  <si>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</si>
  <si>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</si>
  <si>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</si>
  <si>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</si>
  <si>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</si>
  <si>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</si>
  <si>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</si>
  <si>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</si>
  <si>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</si>
  <si>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</si>
  <si>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</si>
  <si>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</si>
  <si>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</si>
  <si>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</si>
  <si>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</si>
  <si>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</si>
  <si>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</si>
  <si>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</si>
  <si>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</si>
  <si>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</si>
  <si>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</si>
  <si>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</si>
  <si>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</si>
  <si>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</si>
  <si>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</si>
  <si>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</si>
  <si>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</si>
  <si>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</si>
  <si>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</si>
  <si>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</si>
  <si>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</si>
  <si>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</si>
  <si>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</si>
  <si>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</si>
  <si>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</si>
  <si>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</si>
  <si>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</si>
  <si>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</si>
  <si>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</si>
  <si>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</si>
  <si>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</si>
  <si>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</si>
  <si>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</si>
  <si>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</si>
  <si>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</si>
  <si>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</si>
  <si>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</si>
  <si>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</si>
  <si>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</si>
  <si>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</si>
  <si>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</si>
  <si>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</si>
  <si>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</si>
  <si>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</si>
  <si>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</si>
  <si>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</si>
  <si>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</si>
  <si>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</si>
  <si>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</si>
  <si>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</si>
  <si>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</si>
  <si>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</si>
  <si>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</si>
  <si>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</si>
  <si>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</si>
  <si>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</si>
  <si>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</si>
  <si>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</si>
  <si>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</si>
  <si>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</si>
  <si>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</si>
  <si>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</si>
  <si>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</si>
  <si>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</si>
  <si>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</si>
  <si>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</si>
  <si>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</si>
  <si>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</si>
  <si>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</si>
  <si>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</si>
  <si>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</si>
  <si>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</si>
  <si>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</si>
  <si>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</si>
  <si>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</si>
  <si>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</si>
  <si>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</si>
  <si>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</si>
  <si>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</si>
  <si>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</si>
  <si>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</si>
  <si>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</si>
  <si>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</si>
  <si>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</si>
  <si>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</si>
  <si>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</si>
  <si>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</si>
  <si>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</si>
  <si>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</si>
  <si>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</si>
  <si>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</si>
  <si>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</si>
  <si>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</si>
  <si>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</si>
  <si>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</si>
  <si>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</si>
  <si>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</si>
  <si>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</si>
  <si>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</si>
  <si>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</si>
  <si>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</si>
  <si>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</si>
  <si>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</si>
  <si>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</si>
  <si>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</si>
  <si>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</si>
  <si>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</si>
  <si>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</si>
  <si>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</si>
  <si>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</si>
  <si>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</si>
  <si>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</si>
  <si>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</si>
  <si>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</si>
  <si>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</si>
  <si>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</si>
  <si>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</si>
  <si>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</si>
  <si>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</si>
  <si>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</si>
  <si>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</si>
  <si>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</si>
  <si>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</si>
  <si>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</si>
  <si>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</si>
  <si>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</si>
  <si>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</si>
  <si>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</si>
  <si>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</si>
  <si>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</si>
  <si>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</si>
  <si>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</si>
  <si>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</si>
  <si>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</si>
  <si>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</si>
  <si>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</si>
  <si>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</si>
  <si>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</si>
  <si>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</si>
  <si>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</si>
  <si>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</si>
  <si>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</si>
  <si>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</si>
  <si>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</si>
  <si>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</si>
  <si>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</si>
  <si>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</si>
  <si>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</si>
  <si>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</si>
  <si>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</si>
  <si>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</si>
  <si>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</si>
  <si>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</si>
  <si>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</si>
  <si>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</si>
  <si>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</si>
  <si>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</si>
  <si>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</si>
  <si>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</si>
  <si>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</si>
  <si>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</si>
  <si>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</si>
  <si>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</si>
  <si>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</si>
  <si>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</si>
  <si>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</si>
  <si>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</si>
  <si>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</si>
  <si>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</si>
  <si>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</si>
  <si>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</si>
  <si>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</si>
  <si>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</si>
  <si>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</si>
  <si>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</si>
  <si>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</si>
  <si>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</si>
  <si>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</si>
  <si>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</si>
  <si>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</si>
  <si>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</si>
  <si>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</si>
  <si>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</si>
  <si>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</si>
  <si>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</si>
  <si>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</si>
  <si>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</si>
  <si>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</si>
  <si>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</si>
  <si>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</si>
  <si>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</si>
  <si>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</si>
  <si>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</si>
  <si>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</si>
  <si>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</si>
  <si>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</si>
  <si>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</si>
  <si>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</si>
  <si>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</si>
  <si>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</si>
  <si>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</si>
  <si>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</si>
  <si>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</si>
  <si>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</si>
  <si>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</si>
  <si>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</si>
  <si>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</si>
  <si>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</si>
  <si>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</si>
  <si>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</si>
  <si>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</si>
  <si>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</si>
  <si>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</si>
  <si>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</si>
  <si>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</si>
  <si>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</si>
  <si>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</si>
  <si>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</si>
  <si>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</si>
  <si>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</si>
  <si>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</si>
  <si>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</si>
  <si>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</si>
  <si>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</si>
  <si>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</si>
  <si>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</si>
  <si>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</si>
  <si>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</si>
  <si>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</si>
  <si>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</si>
  <si>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</si>
  <si>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</si>
  <si>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</si>
  <si>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</si>
  <si>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</si>
  <si>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</si>
  <si>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</si>
  <si>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</si>
  <si>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</si>
  <si>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</si>
  <si>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</si>
  <si>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</si>
  <si>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</si>
  <si>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</si>
  <si>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</si>
  <si>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</si>
  <si>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</si>
  <si>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</si>
  <si>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</si>
  <si>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</si>
  <si>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</si>
  <si>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</si>
  <si>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</si>
  <si>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</si>
  <si>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</si>
  <si>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</si>
  <si>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</si>
  <si>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</si>
  <si>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</si>
  <si>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</si>
  <si>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</si>
  <si>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</si>
  <si>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</si>
  <si>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</si>
  <si>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</si>
  <si>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</si>
  <si>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</si>
  <si>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</si>
  <si>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</si>
  <si>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</si>
  <si>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</si>
  <si>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</si>
  <si>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</si>
  <si>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</si>
  <si>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</si>
  <si>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</si>
  <si>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</si>
  <si>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</si>
  <si>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</si>
  <si>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</si>
  <si>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</si>
  <si>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</si>
  <si>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</si>
  <si>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</si>
  <si>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</si>
  <si>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</si>
  <si>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</si>
  <si>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</si>
  <si>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</si>
  <si>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</si>
  <si>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</si>
  <si>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</si>
  <si>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</si>
  <si>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</si>
  <si>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</si>
  <si>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</si>
  <si>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</si>
  <si>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</si>
  <si>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</si>
  <si>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</si>
  <si>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</si>
  <si>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</si>
  <si>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</si>
  <si>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</si>
  <si>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</si>
  <si>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</si>
  <si>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</si>
  <si>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</si>
  <si>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</si>
  <si>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</si>
  <si>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</si>
  <si>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</si>
  <si>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</si>
  <si>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</si>
  <si>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</si>
  <si>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</si>
  <si>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</si>
  <si>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</si>
  <si>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</si>
  <si>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</si>
  <si>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</si>
  <si>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</si>
  <si>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</si>
  <si>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</si>
  <si>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</si>
  <si>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</si>
  <si>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</si>
  <si>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</si>
  <si>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</si>
  <si>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</si>
  <si>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</si>
  <si>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</si>
  <si>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</si>
  <si>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</si>
  <si>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</si>
  <si>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</si>
  <si>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</si>
  <si>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</si>
  <si>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</si>
  <si>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</si>
  <si>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</si>
  <si>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</si>
  <si>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</si>
  <si>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</si>
  <si>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</si>
  <si>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</si>
  <si>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</si>
  <si>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</si>
  <si>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</si>
  <si>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</si>
  <si>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</si>
  <si>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</si>
  <si>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</si>
  <si>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</si>
  <si>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</si>
  <si>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</si>
  <si>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</si>
  <si>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</si>
  <si>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</si>
  <si>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</si>
  <si>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</si>
  <si>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</si>
  <si>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</si>
  <si>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</si>
  <si>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</si>
  <si>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</si>
  <si>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</si>
  <si>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</si>
  <si>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</si>
  <si>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</si>
  <si>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</si>
  <si>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</si>
  <si>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</si>
  <si>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</si>
  <si>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</si>
  <si>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</si>
  <si>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</si>
  <si>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</si>
  <si>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</si>
  <si>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</si>
  <si>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</si>
  <si>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</si>
  <si>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</si>
  <si>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</si>
  <si>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</si>
  <si>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</si>
  <si>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</si>
  <si>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</si>
  <si>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</si>
  <si>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</si>
  <si>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</si>
  <si>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</si>
  <si>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</si>
  <si>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</si>
  <si>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</si>
  <si>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</si>
  <si>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</si>
  <si>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</si>
  <si>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</si>
  <si>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</si>
  <si>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</si>
  <si>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</si>
  <si>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</si>
  <si>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</si>
  <si>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</si>
  <si>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</si>
  <si>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</si>
  <si>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</si>
  <si>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</si>
  <si>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</si>
  <si>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</si>
  <si>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</si>
  <si>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</si>
  <si>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</si>
  <si>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</si>
  <si>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</si>
  <si>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</si>
  <si>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</si>
  <si>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</si>
  <si>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</si>
  <si>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</si>
  <si>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</si>
  <si>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</si>
  <si>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</si>
  <si>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</si>
  <si>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</si>
  <si>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</si>
  <si>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</si>
  <si>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</si>
  <si>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</si>
  <si>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</si>
  <si>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</si>
  <si>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</si>
  <si>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</si>
  <si>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</si>
  <si>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</si>
  <si>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</si>
  <si>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</si>
  <si>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</si>
  <si>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</si>
  <si>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</si>
  <si>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</si>
  <si>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</si>
  <si>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</si>
  <si>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</si>
  <si>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</si>
  <si>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</si>
  <si>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</si>
  <si>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</si>
  <si>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</si>
  <si>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</si>
  <si>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</si>
  <si>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</si>
  <si>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</si>
  <si>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</si>
  <si>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</si>
  <si>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</si>
  <si>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</si>
  <si>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</si>
  <si>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</si>
  <si>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</si>
  <si>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</si>
  <si>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</si>
  <si>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</si>
  <si>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</si>
  <si>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</si>
  <si>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</si>
  <si>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</si>
  <si>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</si>
  <si>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</si>
  <si>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</si>
  <si>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</si>
  <si>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</si>
  <si>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</si>
  <si>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</si>
  <si>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</si>
  <si>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</si>
  <si>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</si>
  <si>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</si>
  <si>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</si>
  <si>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</si>
  <si>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</si>
  <si>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</si>
  <si>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</si>
  <si>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</si>
  <si>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</si>
  <si>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</si>
  <si>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</si>
  <si>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</si>
  <si>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</si>
  <si>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</si>
  <si>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</si>
  <si>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</si>
  <si>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</si>
  <si>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</si>
  <si>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</si>
  <si>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</si>
  <si>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</si>
  <si>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</si>
  <si>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</si>
  <si>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</si>
  <si>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</si>
  <si>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</si>
  <si>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</si>
  <si>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</si>
  <si>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</si>
  <si>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</si>
  <si>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</si>
  <si>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</si>
  <si>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</si>
  <si>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</si>
  <si>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</si>
  <si>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</si>
  <si>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</si>
  <si>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</si>
  <si>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</si>
  <si>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</si>
  <si>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</si>
  <si>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</si>
  <si>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</si>
  <si>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</si>
  <si>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</si>
  <si>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</si>
  <si>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</si>
  <si>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</si>
  <si>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</si>
  <si>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</si>
  <si>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</si>
  <si>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</si>
  <si>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</si>
  <si>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</si>
  <si>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</si>
  <si>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</si>
  <si>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</si>
  <si>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</si>
  <si>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</si>
  <si>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</si>
  <si>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</si>
  <si>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</si>
  <si>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</si>
  <si>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</si>
  <si>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</si>
  <si>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</si>
  <si>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</si>
  <si>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</si>
  <si>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</si>
  <si>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</si>
  <si>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</si>
  <si>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</si>
  <si>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</si>
  <si>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</si>
  <si>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</si>
  <si>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</si>
  <si>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</si>
  <si>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</si>
  <si>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</si>
  <si>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</si>
  <si>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</si>
  <si>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</si>
  <si>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</si>
  <si>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</si>
  <si>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</si>
  <si>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</si>
  <si>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</si>
  <si>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</si>
  <si>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</si>
  <si>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</si>
  <si>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</si>
  <si>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</si>
  <si>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</si>
  <si>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</si>
  <si>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</si>
  <si>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</si>
  <si>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</si>
  <si>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</si>
  <si>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</si>
  <si>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</si>
  <si>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</si>
  <si>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</si>
  <si>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</si>
  <si>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</si>
  <si>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</si>
  <si>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</si>
  <si>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</si>
  <si>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</si>
  <si>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</si>
  <si>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</si>
  <si>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</si>
  <si>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</si>
  <si>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</si>
  <si>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</si>
  <si>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</si>
  <si>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</si>
  <si>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</si>
  <si>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</si>
  <si>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</si>
  <si>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</si>
  <si>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</si>
  <si>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</si>
  <si>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</si>
  <si>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</si>
  <si>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</si>
  <si>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</si>
  <si>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</si>
  <si>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</si>
  <si>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</si>
  <si>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</si>
  <si>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</si>
  <si>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</si>
  <si>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</si>
  <si>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</si>
  <si>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</si>
  <si>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</si>
  <si>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</si>
  <si>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</si>
  <si>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</si>
  <si>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</si>
  <si>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</si>
  <si>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</si>
  <si>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</si>
  <si>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</si>
  <si>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</si>
  <si>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</si>
  <si>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</si>
  <si>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</si>
  <si>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</si>
  <si>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</si>
  <si>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</si>
  <si>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</si>
  <si>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</si>
  <si>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</si>
  <si>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</si>
  <si>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</si>
  <si>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</si>
  <si>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</si>
  <si>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</si>
  <si>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</si>
  <si>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</si>
  <si>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</si>
  <si>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</si>
  <si>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</si>
  <si>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</si>
  <si>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</si>
  <si>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</si>
  <si>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</si>
  <si>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</si>
  <si>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</si>
  <si>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</si>
  <si>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</si>
  <si>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</si>
  <si>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</si>
  <si>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</si>
  <si>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</si>
  <si>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</si>
  <si>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</si>
  <si>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</si>
  <si>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</si>
  <si>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</si>
  <si>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</si>
  <si>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</si>
  <si>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</si>
  <si>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</si>
  <si>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</si>
  <si>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</si>
  <si>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</si>
  <si>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</si>
  <si>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</si>
  <si>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</si>
  <si>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</si>
  <si>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</si>
  <si>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</si>
  <si>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</si>
  <si>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</si>
  <si>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</si>
  <si>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</si>
  <si>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</si>
  <si>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</si>
  <si>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</si>
  <si>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</si>
  <si>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</si>
  <si>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</si>
  <si>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</si>
  <si>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</si>
  <si>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</si>
  <si>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</si>
  <si>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</si>
  <si>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</si>
  <si>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</si>
  <si>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</si>
  <si>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</si>
  <si>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</si>
  <si>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</si>
  <si>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</si>
  <si>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</si>
  <si>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</si>
  <si>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</si>
  <si>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</si>
  <si>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</si>
  <si>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</si>
  <si>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</si>
  <si>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</si>
  <si>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</si>
  <si>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</si>
  <si>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</si>
  <si>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</si>
  <si>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</si>
  <si>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</si>
  <si>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</si>
  <si>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</si>
  <si>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</si>
  <si>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</si>
  <si>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</si>
  <si>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</si>
  <si>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</si>
  <si>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</si>
  <si>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</si>
  <si>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</si>
  <si>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</si>
  <si>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</si>
  <si>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</si>
  <si>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</si>
  <si>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</si>
  <si>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</si>
  <si>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</si>
  <si>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</si>
  <si>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</si>
  <si>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</si>
  <si>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</si>
  <si>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</si>
  <si>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</si>
  <si>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</si>
  <si>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</si>
  <si>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</si>
  <si>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</si>
  <si>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</si>
  <si>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</si>
  <si>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</si>
  <si>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</si>
  <si>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</si>
  <si>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</si>
  <si>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</si>
  <si>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</si>
  <si>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</si>
  <si>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</si>
  <si>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</si>
  <si>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</si>
  <si>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</si>
  <si>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</si>
  <si>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</si>
  <si>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</si>
  <si>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</si>
  <si>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</si>
  <si>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</si>
  <si>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</si>
  <si>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</si>
  <si>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</si>
  <si>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</si>
  <si>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</si>
  <si>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</si>
  <si>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</si>
  <si>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</si>
  <si>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</si>
  <si>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</si>
  <si>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</si>
  <si>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</si>
  <si>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</si>
  <si>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</si>
  <si>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</si>
  <si>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</si>
  <si>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</si>
  <si>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</si>
  <si>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</si>
  <si>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</si>
  <si>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</si>
  <si>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</si>
  <si>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</si>
  <si>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</si>
  <si>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</si>
  <si>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</si>
  <si>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</si>
  <si>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</si>
  <si>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</si>
  <si>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</si>
  <si>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</si>
  <si>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</si>
  <si>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</si>
  <si>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</si>
  <si>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</si>
  <si>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</si>
  <si>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</si>
  <si>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</si>
  <si>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</si>
  <si>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</si>
  <si>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</si>
  <si>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</si>
  <si>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</si>
  <si>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</si>
  <si>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</si>
  <si>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</si>
  <si>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</si>
  <si>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</si>
  <si>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</si>
  <si>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</si>
  <si>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</si>
  <si>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</si>
  <si>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</si>
  <si>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</si>
  <si>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</si>
  <si>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</si>
  <si>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</si>
  <si>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</si>
  <si>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</si>
  <si>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</si>
  <si>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</si>
  <si>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</si>
  <si>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</si>
  <si>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</si>
  <si>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</si>
  <si>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</si>
  <si>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</si>
  <si>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</si>
  <si>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</si>
  <si>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</si>
  <si>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</si>
  <si>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</si>
  <si>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</si>
  <si>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</si>
  <si>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</si>
  <si>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</si>
  <si>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</si>
  <si>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</si>
  <si>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</si>
  <si>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</si>
  <si>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</si>
  <si>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</si>
  <si>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</si>
  <si>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</si>
  <si>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</si>
  <si>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</si>
  <si>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</si>
  <si>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</si>
  <si>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</si>
  <si>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</si>
  <si>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</si>
  <si>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</si>
  <si>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</si>
  <si>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</si>
  <si>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</si>
  <si>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</si>
  <si>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</si>
  <si>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</si>
  <si>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</si>
  <si>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</si>
  <si>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</si>
  <si>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</si>
  <si>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</si>
  <si>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</si>
  <si>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</si>
  <si>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</si>
  <si>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</si>
  <si>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</si>
  <si>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</si>
  <si>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</si>
  <si>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</si>
  <si>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</si>
  <si>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</si>
  <si>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</si>
  <si>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</si>
  <si>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</si>
  <si>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</si>
  <si>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</si>
  <si>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</si>
  <si>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</si>
  <si>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</si>
  <si>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</si>
  <si>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</si>
  <si>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</si>
  <si>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</si>
  <si>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</si>
  <si>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</si>
  <si>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</si>
  <si>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</si>
  <si>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</si>
  <si>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</si>
  <si>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</si>
  <si>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</si>
  <si>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</si>
  <si>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</si>
  <si>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</si>
  <si>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</si>
  <si>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</si>
  <si>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</si>
  <si>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</si>
  <si>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</si>
  <si>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</si>
  <si>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</si>
  <si>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</si>
  <si>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</si>
  <si>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</si>
  <si>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</si>
  <si>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</si>
  <si>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</si>
  <si>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</si>
  <si>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</si>
  <si>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</si>
  <si>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</si>
  <si>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</si>
  <si>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</si>
  <si>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</si>
  <si>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</si>
  <si>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</si>
  <si>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</si>
  <si>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</si>
  <si>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</si>
  <si>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</si>
  <si>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</si>
  <si>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</si>
  <si>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</si>
  <si>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</si>
  <si>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</si>
  <si>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</si>
  <si>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</si>
  <si>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</si>
  <si>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</si>
  <si>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</si>
  <si>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</si>
  <si>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</si>
  <si>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</si>
  <si>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</si>
  <si>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</si>
  <si>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</si>
  <si>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</si>
  <si>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</si>
  <si>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</si>
  <si>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</si>
  <si>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</si>
  <si>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</si>
  <si>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</si>
  <si>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</si>
  <si>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</si>
  <si>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</si>
  <si>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</si>
  <si>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</si>
  <si>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</si>
  <si>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</si>
  <si>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</si>
  <si>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</si>
  <si>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</si>
  <si>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</si>
  <si>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</si>
  <si>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</si>
  <si>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</si>
  <si>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</si>
  <si>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</si>
  <si>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</si>
  <si>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</si>
  <si>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</si>
  <si>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</si>
  <si>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</si>
  <si>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</si>
  <si>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</si>
  <si>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</si>
  <si>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</si>
  <si>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</si>
  <si>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</si>
  <si>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</si>
  <si>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</si>
  <si>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</si>
  <si>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</si>
  <si>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</si>
  <si>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</si>
  <si>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</si>
  <si>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</si>
  <si>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</si>
  <si>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</si>
  <si>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</si>
  <si>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</si>
  <si>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</si>
  <si>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</si>
  <si>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</si>
  <si>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</si>
  <si>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</si>
  <si>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</si>
  <si>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</si>
  <si>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</si>
  <si>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</si>
  <si>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</si>
  <si>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</si>
  <si>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</si>
  <si>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</si>
  <si>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</si>
  <si>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</si>
  <si>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</si>
  <si>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</si>
  <si>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</si>
  <si>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</si>
  <si>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</si>
  <si>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</si>
  <si>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</si>
  <si>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</si>
  <si>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</si>
  <si>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</si>
  <si>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</si>
  <si>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</si>
  <si>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</si>
  <si>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</si>
  <si>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</si>
  <si>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</si>
  <si>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</si>
  <si>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</si>
  <si>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</si>
  <si>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</si>
  <si>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</si>
  <si>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</si>
  <si>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</si>
  <si>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</si>
  <si>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</si>
  <si>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</si>
  <si>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</si>
  <si>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</si>
  <si>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</si>
  <si>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</si>
  <si>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</si>
  <si>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</si>
  <si>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</si>
  <si>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</si>
  <si>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</si>
  <si>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</si>
  <si>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</si>
  <si>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</si>
  <si>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</si>
  <si>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</si>
  <si>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</si>
  <si>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</si>
  <si>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</si>
  <si>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</si>
  <si>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</si>
  <si>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</si>
  <si>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</si>
  <si>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</si>
  <si>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</si>
  <si>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</si>
  <si>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</si>
  <si>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</si>
  <si>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</si>
  <si>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</si>
  <si>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</si>
  <si>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</si>
  <si>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</si>
  <si>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</si>
  <si>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</si>
  <si>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</si>
  <si>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</si>
  <si>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</si>
  <si>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</si>
  <si>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</si>
  <si>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</si>
  <si>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</si>
  <si>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</si>
  <si>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</si>
  <si>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</si>
  <si>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</si>
  <si>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</si>
  <si>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</si>
  <si>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</si>
  <si>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</si>
  <si>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</si>
  <si>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</si>
  <si>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</si>
  <si>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</si>
  <si>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</si>
  <si>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</si>
  <si>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</si>
  <si>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</si>
  <si>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</si>
  <si>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</si>
  <si>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</si>
  <si>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</si>
  <si>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</si>
  <si>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</si>
  <si>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</si>
  <si>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</si>
  <si>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</si>
  <si>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</si>
  <si>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</si>
  <si>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</si>
  <si>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</si>
  <si>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</si>
  <si>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</si>
  <si>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</si>
  <si>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</si>
  <si>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</si>
  <si>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</si>
  <si>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</si>
  <si>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</si>
  <si>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</si>
  <si>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</si>
  <si>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</si>
  <si>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</si>
  <si>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</si>
  <si>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</si>
  <si>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</si>
  <si>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</si>
  <si>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</si>
  <si>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</si>
  <si>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</si>
  <si>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</si>
  <si>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</si>
  <si>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</si>
  <si>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</si>
  <si>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</si>
  <si>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</si>
  <si>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</si>
  <si>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</si>
  <si>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</si>
  <si>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</si>
  <si>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</si>
  <si>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</si>
  <si>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</si>
  <si>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</si>
  <si>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</si>
  <si>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</si>
  <si>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</si>
  <si>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</si>
  <si>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</si>
  <si>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</si>
  <si>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</si>
  <si>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</si>
  <si>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</si>
  <si>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</si>
  <si>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</si>
  <si>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</si>
  <si>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</si>
  <si>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</si>
  <si>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</si>
  <si>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</si>
  <si>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</si>
  <si>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</si>
  <si>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</si>
  <si>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</si>
  <si>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</si>
  <si>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</si>
  <si>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</si>
  <si>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</si>
  <si>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</si>
  <si>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</si>
  <si>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</si>
  <si>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</si>
  <si>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</si>
  <si>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</si>
  <si>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</si>
  <si>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</si>
  <si>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</si>
  <si>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</si>
  <si>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</si>
  <si>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</si>
  <si>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</si>
  <si>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</si>
  <si>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</si>
  <si>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</si>
  <si>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</si>
  <si>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</si>
  <si>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</si>
  <si>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</si>
  <si>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</si>
  <si>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</si>
  <si>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</si>
  <si>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</si>
  <si>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</si>
  <si>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</si>
  <si>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</si>
  <si>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</si>
  <si>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</si>
  <si>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</si>
  <si>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</si>
  <si>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</si>
  <si>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</si>
  <si>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</si>
  <si>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</si>
  <si>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</si>
  <si>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</si>
  <si>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</si>
  <si>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</si>
  <si>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</si>
  <si>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</si>
  <si>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</si>
  <si>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</si>
  <si>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</si>
  <si>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</si>
  <si>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</si>
  <si>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</si>
  <si>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</si>
  <si>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</si>
  <si>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</si>
  <si>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</si>
  <si>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</si>
  <si>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</si>
  <si>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</si>
  <si>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</si>
  <si>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</si>
  <si>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</si>
  <si>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</si>
  <si>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</si>
  <si>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</si>
  <si>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</si>
  <si>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</si>
  <si>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</si>
  <si>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</si>
  <si>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</si>
  <si>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</si>
  <si>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</si>
  <si>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</si>
  <si>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</si>
  <si>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</si>
  <si>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</si>
  <si>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</si>
  <si>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</si>
  <si>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</si>
  <si>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</si>
  <si>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</si>
  <si>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</si>
  <si>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</si>
  <si>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</si>
  <si>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</si>
  <si>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</si>
  <si>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</si>
  <si>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</si>
  <si>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</si>
  <si>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</si>
  <si>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</si>
  <si>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</si>
  <si>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</si>
  <si>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</si>
  <si>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</si>
  <si>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</si>
  <si>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</si>
  <si>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</si>
  <si>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</si>
  <si>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</si>
  <si>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</si>
  <si>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</si>
  <si>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</si>
  <si>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</si>
  <si>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</si>
  <si>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</si>
  <si>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</si>
  <si>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</si>
  <si>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</si>
  <si>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</si>
  <si>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</si>
  <si>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</si>
  <si>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</si>
  <si>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</si>
  <si>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</si>
  <si>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</si>
  <si>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</si>
  <si>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</si>
  <si>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</si>
  <si>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</si>
  <si>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</si>
  <si>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</si>
  <si>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</si>
  <si>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</si>
  <si>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</si>
  <si>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</si>
  <si>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</si>
  <si>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</si>
  <si>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</si>
  <si>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</si>
  <si>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</si>
  <si>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</si>
  <si>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</si>
  <si>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</si>
  <si>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</si>
  <si>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</si>
  <si>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</si>
  <si>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</si>
  <si>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</si>
  <si>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</si>
  <si>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</si>
  <si>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</si>
  <si>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</si>
  <si>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</si>
  <si>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</si>
  <si>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</si>
  <si>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</si>
  <si>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</si>
  <si>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</si>
  <si>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</si>
  <si>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</si>
  <si>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</si>
  <si>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</si>
  <si>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</si>
  <si>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</si>
  <si>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</si>
  <si>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</si>
  <si>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</si>
  <si>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</si>
  <si>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</si>
  <si>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</si>
  <si>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</si>
  <si>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</si>
  <si>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</si>
  <si>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</si>
  <si>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</si>
  <si>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</si>
  <si>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</si>
  <si>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</si>
  <si>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</si>
  <si>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</si>
  <si>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</si>
  <si>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</si>
  <si>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</si>
  <si>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</si>
  <si>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</si>
  <si>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</si>
  <si>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</si>
  <si>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</si>
  <si>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</si>
  <si>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</si>
  <si>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</si>
  <si>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</si>
  <si>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</si>
  <si>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</si>
  <si>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</si>
  <si>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</si>
  <si>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</si>
  <si>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</si>
  <si>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</si>
  <si>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</si>
  <si>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</si>
  <si>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</si>
  <si>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</si>
  <si>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</si>
  <si>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</si>
  <si>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</si>
  <si>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</si>
  <si>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</si>
  <si>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</si>
  <si>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</si>
  <si>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</si>
  <si>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</si>
  <si>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</si>
  <si>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</si>
  <si>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</si>
  <si>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</si>
  <si>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</si>
  <si>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</si>
  <si>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</si>
  <si>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</si>
  <si>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</si>
  <si>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</si>
  <si>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</si>
  <si>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</si>
  <si>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</si>
  <si>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</si>
  <si>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</si>
  <si>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</si>
  <si>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</si>
  <si>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</si>
  <si>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</si>
  <si>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</si>
  <si>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</si>
  <si>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</si>
  <si>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</si>
  <si>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</si>
  <si>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</si>
  <si>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</si>
  <si>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</si>
  <si>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</si>
  <si>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</si>
  <si>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</si>
  <si>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</si>
  <si>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</si>
  <si>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</si>
  <si>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</si>
  <si>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</si>
  <si>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</si>
  <si>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</si>
  <si>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</si>
  <si>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</si>
  <si>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</si>
  <si>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</si>
  <si>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</si>
  <si>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</si>
  <si>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</si>
  <si>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</si>
  <si>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</si>
  <si>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</si>
  <si>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</si>
  <si>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</si>
  <si>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</si>
  <si>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</si>
  <si>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</si>
  <si>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</si>
  <si>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</si>
  <si>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</si>
  <si>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</si>
  <si>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</si>
  <si>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</si>
  <si>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</si>
  <si>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</si>
  <si>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</si>
  <si>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</si>
  <si>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</si>
  <si>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</si>
  <si>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</si>
  <si>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</si>
  <si>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</si>
  <si>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</si>
  <si>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</si>
  <si>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</si>
  <si>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</si>
  <si>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</si>
  <si>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</si>
  <si>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</si>
  <si>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</si>
  <si>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</si>
  <si>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</si>
  <si>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</si>
  <si>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</si>
  <si>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</si>
  <si>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</si>
  <si>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</si>
  <si>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</si>
  <si>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</si>
  <si>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</si>
  <si>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</si>
  <si>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</si>
  <si>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</si>
  <si>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</si>
  <si>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</si>
  <si>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</si>
  <si>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</si>
  <si>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</si>
  <si>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</si>
  <si>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</si>
  <si>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</si>
  <si>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</si>
  <si>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</si>
  <si>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</si>
  <si>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</si>
  <si>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</si>
  <si>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</si>
  <si>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</si>
  <si>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</si>
  <si>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</si>
  <si>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</si>
  <si>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</si>
  <si>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</si>
  <si>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</si>
  <si>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</si>
  <si>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</si>
  <si>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</si>
  <si>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</si>
  <si>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</si>
  <si>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</si>
  <si>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</si>
  <si>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</si>
  <si>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</si>
  <si>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</si>
  <si>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</si>
  <si>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</si>
  <si>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</si>
  <si>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</si>
  <si>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</si>
  <si>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</si>
  <si>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</si>
  <si>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</si>
  <si>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</si>
  <si>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</si>
  <si>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</si>
  <si>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</si>
  <si>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</si>
  <si>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</si>
  <si>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</si>
  <si>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</si>
  <si>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</si>
  <si>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</si>
  <si>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</si>
  <si>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</si>
  <si>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</si>
  <si>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</si>
  <si>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</si>
  <si>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</si>
  <si>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</si>
  <si>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</si>
  <si>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</si>
  <si>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</si>
  <si>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</si>
  <si>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</si>
  <si>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</si>
  <si>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</si>
  <si>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</si>
  <si>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</si>
  <si>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</si>
  <si>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</si>
  <si>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</si>
  <si>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</si>
  <si>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</si>
  <si>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</si>
  <si>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</si>
  <si>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</si>
  <si>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</si>
  <si>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</si>
  <si>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</si>
  <si>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</si>
  <si>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</si>
  <si>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</si>
  <si>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</si>
  <si>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</si>
  <si>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</si>
  <si>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</si>
  <si>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</si>
  <si>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</si>
  <si>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</si>
  <si>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</si>
  <si>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</si>
  <si>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</si>
  <si>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</si>
  <si>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</si>
  <si>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</si>
  <si>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</si>
  <si>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</si>
  <si>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</si>
  <si>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</si>
  <si>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</si>
  <si>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</si>
  <si>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</si>
  <si>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</si>
  <si>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</si>
  <si>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</si>
  <si>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</si>
  <si>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</si>
  <si>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</si>
  <si>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</si>
  <si>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</si>
  <si>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</si>
  <si>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</si>
  <si>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</si>
  <si>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</si>
  <si>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</si>
  <si>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</si>
  <si>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</si>
  <si>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</si>
  <si>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</si>
  <si>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</si>
  <si>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</si>
  <si>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</si>
  <si>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</si>
  <si>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</si>
  <si>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</si>
  <si>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</si>
  <si>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</si>
  <si>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</si>
  <si>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</si>
  <si>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</si>
  <si>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</si>
  <si>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</si>
  <si>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</si>
  <si>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</si>
  <si>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</si>
  <si>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</si>
  <si>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</si>
  <si>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</si>
  <si>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</si>
  <si>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</si>
  <si>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</si>
  <si>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</si>
  <si>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</si>
  <si>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</si>
  <si>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</si>
  <si>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</si>
  <si>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</si>
  <si>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</si>
  <si>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</si>
  <si>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</si>
  <si>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</si>
  <si>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</si>
  <si>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</si>
  <si>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</si>
  <si>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</si>
  <si>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</si>
  <si>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</si>
  <si>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</si>
  <si>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</si>
  <si>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</si>
  <si>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</si>
  <si>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</si>
  <si>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</si>
  <si>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</si>
  <si>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</si>
  <si>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</si>
  <si>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</si>
  <si>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</si>
  <si>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</si>
  <si>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</si>
  <si>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</si>
  <si>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</si>
  <si>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</si>
  <si>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</si>
  <si>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</si>
  <si>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</si>
  <si>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</si>
  <si>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</si>
  <si>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</si>
  <si>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</si>
  <si>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</si>
  <si>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</si>
  <si>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</si>
  <si>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</si>
  <si>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</si>
  <si>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</si>
  <si>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</si>
  <si>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</si>
  <si>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</si>
  <si>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</si>
  <si>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</si>
  <si>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</si>
  <si>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</si>
  <si>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</si>
  <si>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</si>
  <si>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</si>
  <si>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</si>
  <si>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</si>
  <si>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</si>
  <si>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</si>
  <si>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</si>
  <si>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</si>
  <si>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</si>
  <si>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</si>
  <si>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</si>
  <si>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</si>
  <si>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</si>
  <si>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</si>
  <si>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</si>
  <si>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</si>
  <si>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</si>
  <si>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</si>
  <si>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</si>
  <si>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</si>
  <si>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</si>
  <si>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</si>
  <si>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</si>
  <si>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</si>
  <si>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</si>
  <si>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</si>
  <si>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</si>
  <si>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</si>
  <si>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</si>
  <si>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</si>
  <si>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</si>
  <si>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</si>
  <si>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</si>
  <si>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</si>
  <si>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</si>
  <si>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</si>
  <si>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</si>
  <si>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</si>
  <si>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</si>
  <si>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</si>
  <si>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</si>
  <si>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</si>
  <si>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</si>
  <si>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</si>
  <si>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</si>
  <si>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</si>
  <si>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</si>
  <si>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</si>
  <si>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</si>
  <si>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</si>
  <si>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</si>
  <si>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</si>
  <si>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</si>
  <si>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</si>
  <si>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</si>
  <si>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</si>
  <si>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</si>
  <si>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</si>
  <si>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</si>
  <si>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</si>
  <si>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</si>
  <si>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</si>
  <si>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</si>
  <si>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</si>
  <si>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</si>
  <si>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</si>
  <si>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</si>
  <si>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</si>
  <si>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</si>
  <si>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</si>
  <si>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</si>
  <si>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</si>
  <si>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</si>
  <si>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</si>
  <si>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</si>
  <si>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</si>
  <si>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</si>
  <si>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</si>
  <si>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</si>
  <si>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</si>
  <si>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</si>
  <si>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</si>
  <si>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</si>
  <si>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</si>
  <si>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</si>
  <si>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</si>
  <si>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</si>
  <si>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</si>
  <si>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</si>
  <si>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</si>
  <si>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</si>
  <si>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</si>
  <si>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</si>
  <si>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</si>
  <si>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</si>
  <si>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</si>
  <si>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</si>
  <si>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</si>
  <si>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</si>
  <si>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</si>
  <si>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</si>
  <si>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</si>
  <si>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</si>
  <si>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</si>
  <si>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</si>
  <si>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</si>
  <si>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</si>
  <si>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</si>
  <si>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</si>
  <si>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</si>
  <si>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</si>
  <si>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</si>
  <si>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</si>
  <si>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</si>
  <si>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</si>
  <si>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</si>
  <si>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</si>
  <si>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</si>
  <si>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</si>
  <si>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</si>
  <si>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</si>
  <si>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</si>
  <si>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</si>
  <si>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</si>
  <si>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</si>
  <si>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</si>
  <si>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</si>
  <si>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</si>
  <si>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</si>
  <si>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</si>
  <si>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</si>
  <si>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</si>
  <si>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</si>
  <si>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</si>
  <si>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</si>
  <si>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</si>
  <si>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</si>
  <si>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</si>
  <si>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</si>
  <si>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</si>
  <si>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</si>
  <si>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</si>
  <si>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</si>
  <si>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</si>
  <si>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</si>
  <si>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</si>
  <si>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</si>
  <si>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</si>
  <si>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</si>
  <si>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</si>
  <si>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</si>
  <si>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</si>
  <si>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</si>
  <si>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</si>
  <si>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</si>
  <si>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</si>
  <si>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</si>
  <si>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</si>
  <si>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</si>
  <si>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</si>
  <si>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</si>
  <si>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</si>
  <si>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</si>
  <si>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</si>
  <si>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</si>
  <si>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</si>
  <si>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</si>
  <si>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</si>
  <si>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</si>
  <si>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</si>
  <si>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</si>
  <si>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</si>
  <si>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</si>
  <si>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</si>
  <si>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</si>
  <si>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</si>
  <si>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</si>
  <si>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</si>
  <si>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</si>
  <si>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</si>
  <si>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</si>
  <si>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</si>
  <si>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</si>
  <si>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</si>
  <si>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</si>
  <si>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</si>
  <si>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</si>
  <si>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</si>
  <si>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</si>
  <si>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</si>
  <si>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</si>
  <si>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</si>
  <si>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</si>
  <si>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</si>
  <si>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</si>
  <si>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</si>
  <si>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</si>
  <si>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</si>
  <si>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</si>
  <si>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</si>
  <si>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</si>
  <si>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</si>
  <si>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</si>
  <si>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</si>
  <si>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</si>
  <si>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</si>
  <si>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</si>
  <si>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</si>
  <si>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</si>
  <si>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</si>
  <si>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</si>
  <si>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</si>
  <si>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</si>
  <si>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</si>
  <si>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</si>
  <si>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</si>
  <si>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</si>
  <si>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</si>
  <si>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</si>
  <si>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</si>
  <si>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</si>
  <si>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</si>
  <si>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</si>
  <si>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</si>
  <si>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</si>
  <si>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</si>
  <si>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</si>
  <si>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</si>
  <si>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</si>
  <si>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</si>
  <si>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</si>
  <si>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</si>
  <si>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</si>
  <si>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</si>
  <si>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</si>
  <si>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</si>
  <si>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</si>
  <si>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</si>
  <si>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</si>
  <si>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</si>
  <si>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</si>
  <si>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</si>
  <si>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</si>
  <si>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</si>
  <si>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</si>
  <si>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</si>
  <si>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</si>
  <si>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</si>
  <si>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</si>
  <si>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</si>
  <si>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</si>
  <si>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</si>
  <si>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</si>
  <si>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</si>
  <si>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</si>
  <si>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</si>
  <si>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</si>
  <si>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</si>
  <si>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</si>
  <si>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</si>
  <si>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</si>
  <si>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</si>
  <si>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</si>
  <si>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</si>
  <si>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</si>
  <si>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</si>
  <si>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</si>
  <si>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</si>
  <si>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</si>
  <si>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</si>
  <si>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</si>
  <si>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</si>
  <si>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</si>
  <si>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</si>
  <si>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</si>
  <si>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</si>
  <si>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</si>
  <si>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</si>
  <si>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</si>
  <si>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</si>
  <si>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</si>
  <si>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</si>
  <si>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</si>
  <si>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</si>
  <si>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</si>
  <si>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</si>
  <si>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</si>
  <si>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</si>
  <si>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</si>
  <si>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</si>
  <si>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</si>
  <si>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</si>
  <si>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</si>
  <si>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</si>
  <si>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</si>
  <si>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</si>
  <si>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</si>
  <si>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</si>
  <si>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</si>
  <si>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</si>
  <si>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</si>
  <si>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</si>
  <si>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</si>
  <si>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</si>
  <si>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</si>
  <si>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</si>
  <si>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</si>
  <si>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</si>
  <si>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</si>
  <si>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</si>
  <si>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</si>
  <si>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</si>
  <si>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</si>
  <si>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</si>
  <si>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</si>
  <si>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</si>
  <si>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</si>
  <si>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</si>
  <si>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</si>
  <si>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</si>
  <si>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</si>
  <si>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</si>
  <si>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</si>
  <si>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</si>
  <si>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</si>
  <si>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</si>
  <si>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</si>
  <si>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</si>
  <si>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</si>
  <si>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</si>
  <si>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</si>
  <si>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</si>
  <si>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</si>
  <si>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</si>
  <si>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</si>
  <si>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</si>
  <si>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</si>
  <si>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</si>
  <si>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</si>
  <si>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</si>
  <si>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</si>
  <si>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</si>
  <si>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</si>
  <si>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</si>
  <si>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</si>
  <si>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</si>
  <si>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</si>
  <si>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</si>
  <si>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</si>
  <si>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</si>
  <si>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</si>
  <si>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</si>
  <si>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</si>
  <si>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</si>
  <si>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</si>
  <si>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</si>
  <si>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</si>
  <si>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</si>
  <si>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</si>
  <si>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</si>
  <si>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</si>
  <si>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</si>
  <si>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</si>
  <si>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</si>
  <si>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</si>
  <si>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</si>
  <si>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</si>
  <si>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</si>
  <si>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</si>
  <si>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</si>
  <si>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</si>
  <si>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</si>
  <si>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</si>
  <si>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</si>
  <si>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</si>
  <si>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</si>
  <si>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</si>
  <si>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</si>
  <si>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</si>
  <si>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</si>
  <si>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</si>
  <si>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</si>
  <si>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</si>
  <si>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</si>
  <si>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</si>
  <si>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</si>
  <si>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</si>
  <si>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</si>
  <si>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</si>
  <si>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</si>
  <si>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</si>
  <si>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</si>
  <si>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</si>
  <si>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</si>
  <si>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</si>
  <si>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</si>
  <si>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</si>
  <si>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</si>
  <si>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</si>
  <si>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</si>
  <si>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</si>
  <si>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</si>
  <si>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</si>
  <si>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</si>
  <si>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</si>
  <si>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</si>
  <si>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</si>
  <si>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</si>
  <si>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</si>
  <si>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</si>
  <si>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</si>
  <si>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</si>
  <si>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</si>
  <si>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</si>
  <si>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</si>
  <si>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</si>
  <si>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</si>
  <si>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</si>
  <si>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</si>
  <si>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</si>
  <si>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</si>
  <si>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</si>
  <si>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</si>
  <si>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</si>
  <si>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</si>
  <si>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</si>
  <si>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</si>
  <si>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</si>
  <si>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</si>
  <si>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</si>
  <si>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</si>
  <si>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</si>
  <si>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</si>
  <si>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</si>
  <si>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</si>
  <si>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</si>
  <si>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</si>
  <si>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</si>
  <si>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</si>
  <si>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</si>
  <si>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</si>
  <si>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</si>
  <si>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</si>
  <si>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</si>
  <si>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</si>
  <si>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</si>
  <si>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</si>
  <si>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</si>
  <si>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</si>
  <si>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</si>
  <si>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</si>
  <si>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</si>
  <si>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</si>
  <si>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</si>
  <si>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</si>
  <si>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</si>
  <si>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</si>
  <si>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</si>
  <si>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</si>
  <si>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</si>
  <si>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</si>
  <si>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</si>
  <si>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</si>
  <si>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</si>
  <si>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</si>
  <si>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</si>
  <si>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</si>
  <si>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</si>
  <si>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</si>
  <si>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</si>
  <si>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</si>
  <si>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</si>
  <si>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</si>
  <si>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</si>
  <si>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</si>
  <si>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</si>
  <si>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</si>
  <si>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</si>
  <si>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</si>
  <si>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</si>
  <si>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</si>
  <si>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</si>
  <si>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</si>
  <si>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</si>
  <si>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</si>
  <si>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</si>
  <si>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</si>
  <si>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</si>
  <si>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</si>
  <si>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</si>
  <si>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</si>
  <si>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</si>
  <si>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</si>
  <si>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</si>
  <si>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</si>
  <si>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</si>
  <si>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</si>
  <si>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</si>
  <si>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</si>
  <si>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</si>
  <si>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</si>
  <si>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</si>
  <si>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</si>
  <si>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</si>
  <si>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</si>
  <si>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</si>
  <si>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</si>
  <si>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</si>
  <si>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</si>
  <si>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</si>
  <si>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</si>
  <si>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</si>
  <si>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</si>
  <si>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</si>
  <si>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</si>
  <si>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</si>
  <si>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</si>
  <si>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</si>
  <si>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</si>
  <si>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</si>
  <si>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</si>
  <si>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</si>
  <si>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</si>
  <si>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</si>
  <si>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</si>
  <si>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</si>
  <si>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</si>
  <si>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</si>
  <si>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</si>
  <si>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</si>
  <si>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</si>
  <si>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</si>
  <si>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</si>
  <si>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</si>
  <si>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</si>
  <si>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</si>
  <si>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</si>
  <si>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</si>
  <si>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</si>
  <si>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</si>
  <si>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</si>
  <si>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</si>
  <si>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</si>
  <si>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</si>
  <si>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</si>
  <si>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</si>
  <si>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</si>
  <si>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</si>
  <si>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</si>
  <si>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</si>
  <si>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</si>
  <si>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</si>
  <si>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</si>
  <si>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</si>
  <si>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</si>
  <si>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</si>
  <si>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</si>
  <si>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</si>
  <si>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</si>
  <si>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</si>
  <si>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</si>
  <si>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</si>
  <si>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</si>
  <si>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</si>
  <si>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</si>
  <si>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</si>
  <si>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</si>
  <si>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</si>
  <si>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</si>
  <si>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</si>
  <si>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</si>
  <si>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</si>
  <si>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</si>
  <si>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</si>
  <si>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</si>
  <si>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</si>
  <si>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</si>
  <si>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</si>
  <si>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</si>
  <si>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</si>
  <si>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</si>
  <si>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</si>
  <si>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</si>
  <si>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</si>
  <si>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</si>
  <si>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</si>
  <si>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</si>
  <si>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</si>
  <si>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</si>
  <si>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</si>
  <si>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</si>
  <si>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</si>
  <si>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</si>
  <si>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</si>
  <si>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</si>
  <si>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</si>
  <si>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</si>
  <si>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</si>
  <si>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</si>
  <si>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</si>
  <si>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</si>
  <si>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</si>
  <si>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</si>
  <si>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</si>
  <si>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</si>
  <si>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</si>
  <si>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</si>
  <si>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</si>
  <si>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</si>
  <si>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</si>
  <si>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</si>
  <si>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</si>
  <si>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</si>
  <si>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</si>
  <si>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</si>
  <si>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</si>
  <si>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</si>
  <si>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</si>
  <si>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</si>
  <si>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</si>
  <si>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</si>
  <si>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</si>
  <si>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</si>
  <si>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</si>
  <si>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</si>
  <si>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</si>
  <si>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</si>
  <si>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</si>
  <si>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</si>
  <si>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</si>
  <si>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</si>
  <si>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</si>
  <si>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</si>
  <si>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</si>
  <si>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</si>
  <si>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</si>
  <si>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</si>
  <si>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</si>
  <si>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</si>
  <si>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</si>
  <si>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</si>
  <si>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</si>
  <si>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</si>
  <si>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</si>
  <si>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</si>
  <si>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</si>
  <si>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</si>
  <si>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</si>
  <si>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</si>
  <si>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</si>
  <si>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</si>
  <si>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</si>
  <si>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</si>
  <si>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</si>
  <si>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</si>
  <si>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</si>
  <si>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</si>
  <si>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</si>
  <si>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</si>
  <si>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</si>
  <si>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</si>
  <si>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</si>
  <si>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</si>
  <si>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</si>
  <si>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</si>
  <si>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</si>
  <si>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</si>
  <si>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</si>
  <si>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</si>
  <si>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</si>
  <si>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</si>
  <si>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</si>
  <si>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</si>
  <si>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</si>
  <si>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</si>
  <si>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</si>
  <si>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</si>
  <si>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</si>
  <si>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</si>
  <si>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</si>
  <si>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</si>
  <si>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</si>
  <si>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</si>
  <si>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</si>
  <si>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</si>
  <si>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</si>
  <si>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</si>
  <si>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</si>
  <si>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</si>
  <si>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</si>
  <si>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</si>
  <si>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</si>
  <si>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</si>
  <si>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</si>
  <si>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</si>
  <si>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</si>
  <si>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</si>
  <si>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</si>
  <si>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</si>
  <si>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</si>
  <si>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</si>
  <si>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</si>
  <si>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</si>
  <si>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</si>
  <si>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</si>
  <si>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</si>
  <si>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</si>
  <si>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</si>
  <si>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</si>
  <si>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</si>
  <si>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</si>
  <si>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</si>
  <si>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</si>
  <si>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</si>
  <si>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</si>
  <si>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</si>
  <si>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</si>
  <si>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</si>
  <si>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</si>
  <si>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</si>
  <si>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</si>
  <si>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</si>
  <si>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</si>
  <si>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</si>
  <si>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</si>
  <si>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</si>
  <si>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</si>
  <si>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</si>
  <si>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</si>
  <si>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</si>
  <si>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</si>
  <si>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</si>
  <si>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</si>
  <si>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</si>
  <si>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</si>
  <si>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</si>
  <si>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</si>
  <si>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</si>
  <si>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</si>
  <si>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</si>
  <si>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</si>
  <si>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</si>
  <si>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</si>
  <si>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</si>
  <si>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</si>
  <si>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</si>
  <si>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</si>
  <si>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</si>
  <si>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</si>
  <si>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</si>
  <si>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</si>
  <si>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</si>
  <si>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</si>
  <si>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</si>
  <si>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</si>
  <si>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</si>
  <si>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</si>
  <si>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</si>
  <si>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</si>
  <si>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</si>
  <si>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</si>
  <si>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</si>
  <si>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</si>
  <si>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</si>
  <si>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</si>
  <si>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</si>
  <si>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</si>
  <si>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</si>
  <si>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</si>
  <si>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</si>
  <si>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</si>
  <si>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</si>
  <si>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</si>
  <si>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</si>
  <si>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</si>
  <si>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</si>
  <si>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</si>
  <si>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</si>
  <si>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</si>
  <si>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</si>
  <si>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</si>
  <si>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</si>
  <si>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</si>
  <si>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</si>
  <si>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</si>
  <si>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</si>
  <si>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</si>
  <si>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</si>
  <si>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</si>
  <si>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</si>
  <si>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</si>
  <si>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</si>
  <si>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</si>
  <si>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</si>
  <si>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</si>
  <si>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</si>
  <si>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</si>
  <si>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</si>
  <si>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</si>
  <si>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</si>
  <si>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</si>
  <si>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</si>
  <si>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</si>
  <si>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</si>
  <si>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</si>
  <si>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</si>
  <si>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</si>
  <si>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</si>
  <si>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</si>
  <si>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</si>
  <si>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</si>
  <si>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</si>
  <si>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</si>
  <si>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</si>
  <si>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</si>
  <si>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</si>
  <si>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</si>
  <si>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</si>
  <si>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</si>
  <si>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</si>
  <si>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</si>
  <si>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</si>
  <si>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</si>
  <si>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</si>
  <si>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</si>
  <si>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</si>
  <si>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</si>
  <si>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</si>
  <si>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</si>
  <si>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</si>
  <si>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</si>
  <si>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</si>
  <si>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</si>
  <si>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</si>
  <si>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</si>
  <si>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</si>
  <si>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</si>
  <si>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</si>
  <si>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</si>
  <si>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</si>
  <si>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</si>
  <si>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</si>
  <si>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</si>
  <si>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</si>
  <si>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</si>
  <si>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</si>
  <si>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</si>
  <si>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</si>
  <si>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</si>
  <si>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</si>
  <si>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</si>
  <si>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</si>
  <si>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</si>
  <si>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</si>
  <si>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</si>
  <si>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</si>
  <si>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</si>
  <si>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</si>
  <si>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</si>
  <si>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</si>
  <si>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</si>
  <si>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</si>
  <si>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</si>
  <si>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</si>
  <si>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</si>
  <si>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</si>
  <si>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</si>
  <si>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</si>
  <si>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</si>
  <si>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</si>
  <si>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</si>
  <si>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</si>
  <si>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</si>
  <si>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</si>
  <si>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</si>
  <si>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</si>
  <si>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</si>
  <si>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</si>
  <si>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</si>
  <si>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</si>
  <si>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</si>
  <si>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</si>
  <si>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</si>
  <si>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</si>
  <si>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</si>
  <si>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</si>
  <si>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</si>
  <si>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</si>
  <si>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</si>
  <si>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</si>
  <si>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</si>
  <si>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</si>
  <si>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</si>
  <si>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</si>
  <si>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</si>
  <si>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</si>
  <si>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</si>
  <si>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</si>
  <si>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</si>
  <si>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</si>
  <si>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</si>
  <si>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</si>
  <si>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</si>
  <si>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</si>
  <si>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</si>
  <si>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</si>
  <si>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</si>
  <si>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</si>
  <si>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</si>
  <si>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</si>
  <si>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</si>
  <si>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</si>
  <si>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</si>
  <si>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</si>
  <si>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</si>
  <si>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</si>
  <si>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</si>
  <si>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</si>
  <si>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</si>
  <si>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</si>
  <si>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</si>
  <si>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</si>
  <si>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</si>
  <si>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</si>
  <si>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</si>
  <si>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</si>
  <si>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</si>
  <si>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</si>
  <si>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</si>
  <si>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</si>
  <si>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</si>
  <si>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</si>
  <si>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</si>
  <si>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</si>
  <si>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</si>
  <si>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</si>
  <si>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</si>
  <si>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</si>
  <si>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</si>
  <si>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</si>
  <si>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</si>
  <si>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</si>
  <si>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</si>
  <si>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</si>
  <si>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</si>
  <si>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</si>
  <si>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</si>
  <si>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</si>
  <si>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</si>
  <si>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</si>
  <si>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</si>
  <si>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</si>
  <si>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</si>
  <si>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</si>
  <si>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</si>
  <si>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</si>
  <si>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</si>
  <si>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</si>
  <si>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</si>
  <si>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</si>
  <si>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</si>
  <si>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</si>
  <si>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</si>
  <si>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</si>
  <si>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</si>
  <si>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</si>
  <si>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</si>
  <si>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</si>
  <si>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</si>
  <si>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</si>
  <si>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</si>
  <si>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</si>
  <si>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</si>
  <si>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</si>
  <si>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</si>
  <si>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</si>
  <si>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</si>
  <si>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</si>
  <si>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</si>
  <si>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</si>
  <si>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</si>
  <si>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</si>
  <si>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</si>
  <si>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</si>
  <si>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</si>
  <si>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</si>
  <si>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</si>
  <si>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</si>
  <si>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</si>
  <si>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</si>
  <si>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</si>
  <si>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</si>
  <si>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</si>
  <si>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</si>
  <si>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</si>
  <si>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</si>
  <si>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</si>
  <si>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</si>
  <si>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</si>
  <si>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</si>
  <si>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</si>
  <si>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</si>
  <si>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</si>
  <si>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</si>
  <si>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</si>
  <si>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</si>
  <si>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</si>
  <si>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</si>
  <si>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</si>
  <si>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</si>
  <si>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</si>
  <si>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</si>
  <si>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</si>
  <si>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</si>
  <si>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</si>
  <si>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</si>
  <si>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</si>
  <si>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</si>
  <si>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</si>
  <si>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</si>
  <si>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</si>
  <si>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</si>
  <si>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</si>
  <si>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</si>
  <si>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</si>
  <si>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</si>
  <si>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</si>
  <si>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</si>
  <si>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</si>
  <si>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</si>
  <si>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</si>
  <si>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</si>
  <si>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</si>
  <si>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</si>
  <si>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</si>
  <si>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</si>
  <si>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</si>
  <si>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</si>
  <si>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</si>
  <si>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</si>
  <si>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</si>
  <si>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</si>
  <si>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</si>
  <si>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</si>
  <si>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</si>
  <si>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</si>
  <si>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</si>
  <si>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</si>
  <si>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</si>
  <si>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</si>
  <si>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</si>
  <si>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</si>
  <si>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</si>
  <si>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</si>
  <si>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</si>
  <si>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</si>
  <si>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</si>
  <si>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</si>
  <si>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</si>
  <si>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</si>
  <si>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</si>
  <si>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</si>
  <si>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</si>
  <si>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</si>
  <si>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</si>
  <si>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</si>
  <si>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</si>
  <si>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</si>
  <si>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</si>
  <si>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</si>
  <si>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</si>
  <si>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</si>
  <si>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</si>
  <si>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</si>
  <si>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</si>
  <si>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</si>
  <si>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</si>
  <si>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</si>
  <si>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</si>
  <si>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</si>
  <si>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</si>
  <si>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</si>
  <si>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</si>
  <si>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</si>
  <si>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</si>
  <si>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</si>
  <si>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</si>
  <si>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</si>
  <si>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</si>
  <si>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</si>
  <si>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</si>
  <si>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</si>
  <si>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</si>
  <si>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</si>
  <si>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</si>
  <si>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</si>
  <si>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</si>
  <si>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</si>
  <si>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</si>
  <si>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</si>
  <si>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</si>
  <si>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</si>
  <si>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</si>
  <si>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</si>
  <si>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</si>
  <si>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</si>
  <si>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</si>
  <si>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</si>
  <si>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</si>
  <si>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</si>
  <si>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</si>
  <si>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</si>
  <si>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</si>
  <si>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</si>
  <si>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</si>
  <si>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</si>
  <si>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</si>
  <si>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</si>
  <si>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</si>
  <si>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</si>
  <si>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</si>
  <si>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</si>
  <si>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</si>
  <si>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</si>
  <si>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</si>
  <si>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</si>
  <si>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</si>
  <si>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</si>
  <si>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</si>
  <si>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</si>
  <si>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</si>
  <si>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</si>
  <si>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</si>
  <si>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</si>
  <si>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</si>
  <si>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</si>
  <si>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</si>
  <si>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</si>
  <si>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</si>
  <si>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</si>
  <si>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</si>
  <si>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</si>
  <si>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</si>
  <si>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</si>
  <si>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</si>
  <si>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</si>
  <si>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</si>
  <si>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</si>
  <si>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</si>
  <si>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</si>
  <si>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</si>
  <si>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</si>
  <si>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</si>
  <si>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</si>
  <si>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</si>
  <si>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</si>
  <si>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</si>
  <si>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</si>
  <si>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</si>
  <si>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</si>
  <si>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</si>
  <si>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</si>
  <si>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</si>
  <si>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</si>
  <si>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</si>
  <si>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</si>
  <si>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</si>
  <si>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</si>
  <si>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</si>
  <si>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</si>
  <si>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</si>
  <si>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</si>
  <si>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</si>
  <si>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</si>
  <si>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</si>
  <si>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</si>
  <si>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</si>
  <si>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</si>
  <si>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</si>
  <si>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</si>
  <si>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</si>
  <si>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</si>
  <si>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</si>
  <si>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</si>
  <si>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</si>
  <si>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</si>
  <si>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</si>
  <si>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</si>
  <si>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</si>
  <si>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</si>
  <si>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</si>
  <si>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</si>
  <si>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</si>
  <si>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</si>
  <si>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</si>
  <si>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</si>
  <si>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</si>
  <si>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</si>
  <si>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</si>
  <si>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</si>
  <si>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</si>
  <si>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</si>
  <si>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</si>
  <si>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</si>
  <si>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</si>
  <si>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</si>
  <si>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</si>
  <si>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</si>
  <si>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</si>
  <si>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</si>
  <si>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</si>
  <si>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</si>
  <si>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</si>
  <si>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</si>
  <si>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</si>
  <si>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</si>
  <si>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</si>
  <si>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</si>
  <si>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</si>
  <si>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</si>
  <si>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</si>
  <si>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</si>
  <si>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</si>
  <si>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</si>
  <si>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</si>
  <si>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</si>
  <si>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</si>
  <si>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</si>
  <si>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</si>
  <si>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</si>
  <si>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</si>
  <si>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</si>
  <si>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</si>
  <si>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</si>
  <si>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</si>
  <si>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</si>
  <si>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</si>
  <si>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</si>
  <si>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</si>
  <si>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</si>
  <si>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</si>
  <si>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</si>
  <si>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</si>
  <si>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</si>
  <si>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</si>
  <si>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</si>
  <si>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</si>
  <si>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</si>
  <si>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</si>
  <si>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</si>
  <si>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</si>
  <si>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</si>
  <si>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</si>
  <si>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</si>
  <si>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</si>
  <si>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</si>
  <si>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</si>
  <si>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</si>
  <si>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</si>
  <si>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</si>
  <si>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</si>
  <si>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</si>
  <si>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</si>
  <si>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</si>
  <si>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</si>
  <si>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</si>
  <si>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</si>
  <si>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</si>
  <si>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</si>
  <si>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</si>
  <si>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</si>
  <si>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</si>
  <si>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</si>
  <si>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</si>
  <si>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</si>
  <si>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</si>
  <si>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</si>
  <si>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</si>
  <si>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</si>
  <si>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</si>
  <si>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</si>
  <si>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</si>
  <si>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</si>
  <si>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</si>
  <si>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</si>
  <si>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</si>
  <si>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</si>
  <si>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</si>
  <si>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</si>
  <si>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</si>
  <si>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</si>
  <si>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</si>
  <si>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</si>
  <si>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</si>
  <si>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</si>
  <si>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</si>
  <si>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</si>
  <si>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</si>
  <si>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</si>
  <si>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</si>
  <si>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</si>
  <si>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</si>
  <si>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</si>
  <si>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</si>
  <si>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</si>
  <si>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</si>
  <si>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</si>
  <si>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</si>
  <si>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</si>
  <si>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</si>
  <si>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</si>
  <si>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</si>
  <si>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</si>
  <si>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</si>
  <si>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</si>
  <si>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</si>
  <si>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</si>
  <si>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</si>
  <si>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</si>
  <si>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</si>
  <si>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</si>
  <si>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</si>
  <si>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</si>
  <si>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</si>
  <si>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</si>
  <si>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</si>
  <si>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</si>
  <si>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</si>
  <si>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</si>
  <si>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</si>
  <si>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</si>
  <si>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</si>
  <si>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</si>
  <si>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</si>
  <si>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</si>
  <si>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</si>
  <si>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</si>
  <si>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</si>
  <si>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</si>
  <si>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</si>
  <si>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</si>
  <si>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</si>
  <si>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</si>
  <si>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</si>
  <si>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</si>
  <si>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</si>
  <si>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</si>
  <si>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</si>
  <si>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</si>
  <si>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</si>
  <si>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</si>
  <si>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</si>
  <si>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</si>
  <si>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</si>
  <si>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</si>
  <si>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</si>
  <si>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</si>
  <si>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</si>
  <si>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</si>
  <si>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</si>
  <si>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</si>
  <si>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</si>
  <si>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</si>
  <si>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</si>
  <si>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</si>
  <si>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</si>
  <si>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</si>
  <si>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</si>
  <si>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</si>
  <si>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</si>
  <si>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</si>
  <si>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</si>
  <si>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</si>
  <si>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</si>
  <si>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</si>
  <si>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</si>
  <si>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</si>
  <si>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</si>
  <si>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</si>
  <si>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</si>
  <si>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</si>
  <si>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</si>
  <si>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</si>
  <si>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</si>
  <si>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</si>
  <si>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</si>
  <si>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</si>
  <si>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</si>
  <si>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</si>
  <si>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</si>
  <si>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</si>
  <si>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</si>
  <si>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</si>
  <si>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</si>
  <si>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</si>
  <si>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</si>
  <si>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</si>
  <si>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</si>
  <si>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</si>
  <si>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</si>
  <si>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</si>
  <si>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</si>
  <si>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</si>
  <si>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</si>
  <si>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</si>
  <si>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</si>
  <si>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</si>
  <si>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</si>
  <si>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</si>
  <si>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</si>
  <si>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</si>
  <si>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</si>
  <si>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</si>
  <si>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</si>
  <si>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</si>
  <si>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</si>
  <si>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</si>
  <si>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</si>
  <si>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</si>
  <si>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</si>
  <si>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</si>
  <si>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</si>
  <si>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</si>
  <si>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</si>
  <si>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</si>
  <si>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</si>
  <si>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</si>
  <si>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</si>
  <si>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</si>
  <si>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</si>
  <si>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</si>
  <si>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</si>
  <si>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</si>
  <si>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</si>
  <si>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</si>
  <si>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</si>
  <si>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</si>
  <si>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</si>
  <si>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</si>
  <si>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</si>
  <si>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</si>
  <si>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</si>
  <si>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</si>
  <si>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</si>
  <si>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</si>
  <si>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</si>
  <si>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</si>
  <si>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</si>
  <si>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</si>
  <si>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</si>
  <si>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</si>
  <si>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</si>
  <si>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</si>
  <si>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</si>
  <si>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</si>
  <si>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</si>
  <si>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</si>
  <si>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</si>
  <si>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</si>
  <si>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</si>
  <si>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</si>
  <si>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</si>
  <si>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</si>
  <si>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</si>
  <si>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</si>
  <si>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</si>
  <si>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</si>
  <si>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</si>
  <si>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</si>
  <si>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</si>
  <si>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</si>
  <si>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</si>
  <si>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</si>
  <si>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</si>
  <si>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</si>
  <si>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</si>
  <si>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</si>
  <si>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</si>
  <si>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</si>
  <si>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</si>
  <si>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</si>
  <si>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</si>
  <si>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</si>
  <si>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</si>
  <si>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</si>
  <si>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</si>
  <si>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</si>
  <si>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</si>
  <si>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</si>
  <si>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</si>
  <si>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</si>
  <si>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</si>
  <si>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</si>
  <si>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</si>
  <si>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</si>
  <si>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</si>
  <si>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</si>
  <si>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</si>
  <si>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</si>
  <si>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</si>
  <si>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</si>
  <si>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</si>
  <si>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</si>
  <si>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</si>
  <si>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</si>
  <si>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</si>
  <si>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</si>
  <si>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</si>
  <si>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</si>
  <si>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</si>
  <si>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</si>
  <si>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</si>
  <si>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</si>
  <si>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</si>
  <si>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</si>
  <si>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</si>
  <si>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</si>
  <si>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</si>
  <si>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</si>
  <si>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</si>
  <si>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</si>
  <si>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</si>
  <si>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</si>
  <si>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</si>
  <si>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</si>
  <si>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</si>
  <si>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</si>
  <si>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</si>
  <si>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</si>
  <si>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</si>
  <si>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</si>
  <si>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</si>
  <si>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</si>
  <si>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</si>
  <si>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</si>
  <si>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</si>
  <si>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</si>
  <si>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</si>
  <si>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</si>
  <si>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</si>
  <si>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</si>
  <si>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</si>
  <si>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</si>
  <si>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</si>
  <si>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</si>
  <si>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</si>
  <si>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</si>
  <si>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</si>
  <si>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</si>
  <si>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</si>
  <si>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</si>
  <si>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</si>
  <si>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</si>
  <si>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</si>
  <si>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</si>
  <si>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</si>
  <si>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</si>
  <si>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</si>
  <si>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</si>
  <si>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</si>
  <si>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</si>
  <si>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</si>
  <si>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</si>
  <si>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</si>
  <si>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</si>
  <si>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</si>
  <si>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</si>
  <si>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</si>
  <si>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</si>
  <si>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</si>
  <si>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</si>
  <si>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</si>
  <si>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</si>
  <si>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</si>
  <si>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</si>
  <si>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</si>
  <si>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</si>
  <si>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</si>
  <si>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</si>
  <si>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</si>
  <si>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</si>
  <si>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</si>
  <si>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</si>
  <si>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</si>
  <si>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</si>
  <si>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</si>
  <si>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</si>
  <si>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</si>
  <si>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</si>
  <si>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</si>
  <si>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</si>
  <si>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</si>
  <si>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</si>
  <si>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</si>
  <si>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</si>
  <si>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</si>
  <si>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</si>
  <si>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</si>
  <si>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</si>
  <si>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</si>
  <si>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</si>
  <si>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</si>
  <si>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</si>
  <si>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</si>
  <si>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</si>
  <si>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</si>
  <si>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</si>
  <si>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</si>
  <si>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</si>
  <si>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</si>
  <si>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</si>
  <si>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</si>
  <si>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</si>
  <si>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</si>
  <si>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</si>
  <si>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</si>
  <si>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</si>
  <si>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</si>
  <si>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</si>
  <si>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</si>
  <si>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</si>
  <si>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</si>
  <si>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</si>
  <si>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</si>
  <si>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</si>
  <si>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</si>
  <si>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</si>
  <si>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</si>
  <si>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</si>
  <si>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</si>
  <si>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</si>
  <si>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</si>
  <si>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</si>
  <si>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</si>
  <si>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</si>
  <si>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</si>
  <si>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</si>
  <si>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</si>
  <si>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</si>
  <si>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</si>
  <si>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</si>
  <si>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</si>
  <si>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</si>
  <si>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</si>
  <si>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</si>
  <si>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</si>
  <si>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</si>
  <si>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</si>
  <si>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</si>
  <si>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</si>
  <si>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</si>
  <si>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</si>
  <si>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</si>
  <si>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</si>
  <si>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</si>
  <si>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</si>
  <si>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</si>
  <si>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</si>
  <si>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</si>
  <si>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</si>
  <si>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</si>
  <si>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</si>
  <si>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</si>
  <si>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</si>
  <si>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</si>
  <si>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</si>
  <si>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</si>
  <si>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</si>
  <si>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</si>
  <si>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</si>
  <si>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</si>
  <si>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</si>
  <si>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</si>
  <si>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</si>
  <si>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</si>
  <si>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</si>
  <si>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</si>
  <si>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</si>
  <si>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</si>
  <si>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</si>
  <si>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</si>
  <si>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</si>
  <si>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</si>
  <si>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</si>
  <si>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</si>
  <si>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</si>
  <si>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</si>
  <si>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</si>
  <si>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</si>
  <si>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</si>
  <si>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</si>
  <si>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</si>
  <si>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</si>
  <si>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</si>
  <si>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</si>
  <si>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</si>
  <si>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</si>
  <si>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</si>
  <si>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</si>
  <si>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</si>
  <si>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</si>
  <si>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</si>
  <si>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</si>
  <si>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</si>
  <si>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</si>
  <si>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</si>
  <si>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</si>
  <si>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</si>
  <si>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</si>
  <si>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</si>
  <si>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</si>
  <si>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</si>
  <si>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</si>
  <si>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</si>
  <si>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</si>
  <si>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</si>
  <si>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</si>
  <si>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</si>
  <si>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</si>
  <si>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</si>
  <si>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</si>
  <si>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</si>
  <si>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</si>
  <si>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</si>
  <si>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</si>
  <si>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</si>
  <si>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</si>
  <si>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</si>
  <si>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</si>
  <si>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</si>
  <si>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</si>
  <si>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</si>
  <si>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</si>
  <si>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</si>
  <si>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</si>
  <si>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</si>
  <si>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</si>
  <si>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</si>
  <si>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</si>
  <si>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</si>
  <si>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</si>
  <si>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</si>
  <si>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</si>
  <si>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</si>
  <si>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</si>
  <si>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</si>
  <si>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</si>
  <si>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</si>
  <si>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</si>
  <si>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</si>
  <si>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</si>
  <si>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</si>
  <si>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</si>
  <si>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</si>
  <si>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</si>
  <si>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</si>
  <si>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</si>
  <si>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</si>
  <si>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</si>
  <si>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</si>
  <si>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</si>
  <si>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</si>
  <si>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</si>
  <si>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</si>
  <si>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</si>
  <si>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</si>
  <si>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</si>
  <si>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</si>
  <si>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</si>
  <si>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</si>
  <si>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</si>
  <si>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</si>
  <si>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</si>
  <si>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</si>
  <si>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</si>
  <si>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</si>
  <si>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</si>
  <si>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</si>
  <si>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</si>
  <si>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</si>
  <si>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</si>
  <si>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</si>
  <si>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</si>
  <si>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</si>
  <si>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</si>
  <si>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</si>
  <si>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</si>
  <si>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</si>
  <si>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</si>
  <si>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</si>
  <si>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</si>
  <si>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</si>
  <si>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</si>
  <si>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</si>
  <si>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</si>
  <si>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</si>
  <si>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</si>
  <si>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</si>
  <si>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</si>
  <si>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</si>
  <si>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</si>
  <si>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</si>
  <si>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</si>
  <si>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</si>
  <si>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</si>
  <si>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</si>
  <si>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</si>
  <si>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</si>
  <si>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</si>
  <si>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</si>
  <si>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</si>
  <si>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</si>
  <si>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</si>
  <si>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</si>
  <si>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</si>
  <si>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</si>
  <si>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</si>
  <si>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</si>
  <si>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</si>
  <si>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</si>
  <si>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</si>
  <si>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</si>
  <si>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</si>
  <si>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</si>
  <si>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</si>
  <si>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</si>
  <si>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</si>
  <si>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</si>
  <si>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</si>
  <si>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</si>
  <si>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</si>
  <si>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</si>
  <si>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</si>
  <si>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</si>
  <si>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</si>
  <si>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</si>
  <si>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</si>
  <si>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</si>
  <si>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</si>
  <si>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</si>
  <si>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</si>
  <si>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</si>
  <si>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</si>
  <si>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</si>
  <si>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</si>
  <si>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</si>
  <si>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</si>
  <si>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</si>
  <si>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</si>
  <si>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</si>
  <si>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</si>
  <si>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</si>
  <si>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</si>
  <si>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</si>
  <si>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</si>
  <si>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</si>
  <si>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</si>
  <si>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</si>
  <si>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</si>
  <si>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</si>
  <si>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</si>
  <si>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</si>
  <si>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</si>
  <si>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</si>
  <si>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</si>
  <si>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</si>
  <si>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</si>
  <si>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</si>
  <si>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</si>
  <si>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</si>
  <si>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</si>
  <si>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</si>
  <si>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</si>
  <si>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</si>
  <si>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</si>
  <si>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</si>
  <si>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</si>
  <si>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</si>
  <si>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</si>
  <si>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</si>
  <si>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</si>
  <si>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</si>
  <si>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</si>
  <si>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</si>
  <si>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</si>
  <si>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</si>
  <si>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</si>
  <si>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</si>
  <si>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</si>
  <si>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</si>
  <si>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</si>
  <si>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</si>
  <si>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</si>
  <si>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</si>
  <si>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</si>
  <si>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</si>
  <si>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</si>
  <si>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</si>
  <si>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</si>
  <si>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</si>
  <si>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</si>
  <si>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</si>
  <si>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</si>
  <si>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</si>
  <si>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</si>
  <si>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</si>
  <si>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</si>
  <si>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</si>
  <si>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</si>
  <si>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</si>
  <si>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</si>
  <si>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</si>
  <si>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</si>
  <si>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</si>
  <si>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</si>
  <si>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</si>
  <si>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</si>
  <si>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</si>
  <si>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</si>
  <si>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</si>
  <si>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</si>
  <si>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</si>
  <si>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</si>
  <si>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</si>
  <si>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</si>
  <si>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</si>
  <si>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</si>
  <si>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</si>
  <si>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</si>
  <si>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</si>
  <si>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</si>
  <si>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</si>
  <si>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</si>
  <si>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</si>
  <si>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</si>
  <si>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</si>
  <si>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</si>
  <si>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</si>
  <si>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</si>
  <si>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</si>
  <si>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</si>
  <si>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</si>
  <si>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</si>
  <si>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</si>
  <si>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</si>
  <si>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</si>
  <si>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</si>
  <si>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</si>
  <si>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</si>
  <si>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</si>
  <si>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</si>
  <si>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</si>
  <si>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</si>
  <si>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</si>
  <si>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</si>
  <si>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</si>
  <si>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</si>
  <si>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</si>
  <si>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</si>
  <si>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</si>
  <si>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</si>
  <si>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</si>
  <si>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</si>
  <si>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</si>
  <si>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</si>
  <si>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</si>
  <si>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</si>
  <si>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</si>
  <si>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</si>
  <si>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</si>
  <si>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</si>
  <si>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</si>
  <si>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</si>
  <si>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</si>
  <si>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</si>
  <si>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</si>
  <si>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</si>
  <si>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</si>
  <si>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</si>
  <si>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</si>
  <si>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</si>
  <si>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</si>
  <si>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</si>
  <si>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</si>
  <si>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</si>
  <si>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</si>
  <si>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</si>
  <si>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</si>
  <si>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</si>
  <si>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</si>
  <si>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</si>
  <si>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</si>
  <si>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</si>
  <si>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</si>
  <si>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</si>
  <si>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</si>
  <si>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</si>
  <si>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</si>
  <si>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</si>
  <si>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</si>
  <si>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</si>
  <si>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</si>
  <si>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</si>
  <si>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</si>
  <si>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</si>
  <si>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</si>
  <si>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</si>
  <si>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</si>
  <si>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</si>
  <si>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</si>
  <si>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</si>
  <si>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</si>
  <si>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</si>
  <si>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</si>
  <si>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</si>
  <si>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</si>
  <si>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</si>
  <si>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</si>
  <si>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</si>
  <si>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</si>
  <si>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</si>
  <si>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</si>
  <si>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</si>
  <si>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</si>
  <si>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</si>
  <si>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</si>
  <si>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</si>
  <si>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</si>
  <si>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</si>
  <si>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</si>
  <si>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</si>
  <si>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</si>
  <si>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</si>
  <si>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</si>
  <si>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</si>
  <si>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</si>
  <si>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</si>
  <si>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</si>
  <si>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</si>
  <si>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</si>
  <si>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</si>
  <si>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</si>
  <si>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</si>
  <si>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</si>
  <si>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</si>
  <si>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</si>
  <si>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</si>
  <si>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</si>
  <si>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</si>
  <si>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</si>
  <si>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</si>
  <si>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</si>
  <si>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</si>
  <si>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</si>
  <si>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</si>
  <si>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</si>
  <si>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</si>
  <si>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</si>
  <si>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</si>
  <si>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</si>
  <si>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</si>
  <si>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</si>
  <si>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</si>
  <si>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</si>
  <si>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</si>
  <si>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</si>
  <si>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</si>
  <si>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</si>
  <si>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</si>
  <si>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</si>
  <si>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</si>
  <si>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</si>
  <si>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</si>
  <si>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</si>
  <si>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</si>
  <si>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</si>
  <si>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</si>
  <si>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</si>
  <si>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</si>
  <si>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</si>
  <si>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</si>
  <si>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</si>
  <si>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</si>
  <si>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</si>
  <si>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</si>
  <si>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</si>
  <si>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</si>
  <si>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</si>
  <si>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</si>
  <si>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</si>
  <si>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</si>
  <si>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</si>
  <si>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</si>
  <si>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</si>
  <si>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</si>
  <si>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</si>
  <si>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</si>
  <si>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</si>
  <si>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</si>
  <si>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</si>
  <si>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</si>
  <si>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</si>
  <si>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</si>
  <si>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</si>
  <si>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</si>
  <si>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</si>
  <si>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</si>
  <si>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</si>
  <si>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</si>
  <si>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</si>
  <si>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</si>
  <si>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</si>
  <si>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</si>
  <si>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</si>
  <si>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</si>
  <si>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</si>
  <si>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</si>
  <si>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</si>
  <si>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</si>
  <si>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</si>
  <si>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</si>
  <si>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</si>
  <si>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</si>
  <si>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</si>
  <si>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</si>
  <si>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</si>
  <si>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</si>
  <si>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</si>
  <si>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</si>
  <si>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</si>
  <si>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</si>
  <si>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</si>
  <si>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</si>
  <si>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</si>
  <si>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</si>
  <si>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</si>
  <si>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</si>
  <si>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</si>
  <si>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</si>
  <si>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</si>
  <si>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</si>
  <si>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</si>
  <si>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</si>
  <si>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</si>
  <si>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</si>
  <si>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</si>
  <si>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</si>
  <si>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</si>
  <si>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</si>
  <si>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</si>
  <si>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</si>
  <si>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</si>
  <si>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</si>
  <si>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</si>
  <si>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</si>
  <si>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</si>
  <si>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</si>
  <si>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</si>
  <si>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</si>
  <si>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</si>
  <si>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</si>
  <si>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</si>
  <si>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</si>
  <si>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</si>
  <si>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</si>
  <si>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</si>
  <si>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</si>
  <si>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</si>
  <si>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</si>
  <si>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</si>
  <si>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</si>
  <si>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</si>
  <si>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</si>
  <si>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</si>
  <si>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</si>
  <si>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</si>
  <si>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</si>
  <si>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</si>
  <si>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</si>
  <si>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</si>
  <si>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</si>
  <si>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</si>
  <si>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</si>
  <si>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</si>
  <si>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</si>
  <si>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</si>
  <si>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</si>
  <si>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</si>
  <si>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</si>
  <si>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</si>
  <si>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</si>
  <si>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</si>
  <si>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</si>
  <si>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</si>
  <si>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</si>
  <si>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</si>
  <si>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</si>
  <si>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</si>
  <si>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</si>
  <si>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</si>
  <si>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</si>
  <si>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</si>
  <si>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</si>
  <si>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</si>
  <si>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</si>
  <si>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</si>
  <si>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</si>
  <si>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</si>
  <si>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</si>
  <si>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</si>
  <si>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</si>
  <si>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</si>
  <si>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</si>
  <si>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</si>
  <si>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</si>
  <si>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</si>
  <si>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</si>
  <si>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</si>
  <si>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</si>
  <si>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</si>
  <si>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</si>
  <si>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</si>
  <si>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</si>
  <si>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</si>
  <si>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</si>
  <si>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</si>
  <si>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</si>
  <si>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</si>
  <si>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</si>
  <si>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</si>
  <si>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</si>
  <si>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</si>
  <si>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</si>
  <si>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</si>
  <si>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</si>
  <si>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</si>
  <si>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</si>
  <si>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</si>
  <si>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</si>
  <si>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</si>
  <si>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</si>
  <si>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</si>
  <si>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</si>
  <si>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</si>
  <si>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</si>
  <si>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</si>
  <si>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</si>
  <si>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</si>
  <si>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</si>
  <si>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</si>
  <si>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</si>
  <si>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</si>
  <si>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</si>
  <si>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</si>
  <si>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</si>
  <si>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</si>
  <si>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</si>
  <si>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</si>
  <si>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</si>
  <si>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</si>
  <si>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</si>
  <si>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</si>
  <si>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</si>
  <si>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</si>
  <si>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</si>
  <si>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</si>
  <si>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</si>
  <si>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</si>
  <si>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</si>
  <si>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</si>
  <si>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</si>
  <si>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</si>
  <si>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</si>
  <si>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</si>
  <si>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</si>
  <si>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</si>
  <si>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</si>
  <si>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</si>
  <si>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</si>
  <si>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</si>
  <si>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</si>
  <si>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</si>
  <si>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</si>
  <si>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</si>
  <si>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</si>
  <si>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</si>
  <si>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</si>
  <si>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</si>
  <si>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</si>
  <si>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</si>
  <si>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</si>
  <si>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</si>
  <si>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</si>
  <si>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</si>
  <si>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</si>
  <si>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</si>
  <si>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</si>
  <si>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</si>
  <si>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</si>
  <si>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</si>
  <si>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</si>
  <si>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</si>
  <si>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</si>
  <si>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</si>
  <si>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</si>
  <si>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</si>
  <si>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</si>
  <si>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</si>
  <si>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</si>
  <si>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</si>
  <si>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</si>
  <si>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</si>
  <si>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</si>
  <si>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</si>
  <si>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</si>
  <si>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</si>
  <si>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</si>
  <si>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</si>
  <si>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</si>
  <si>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</si>
  <si>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</si>
  <si>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</si>
  <si>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</si>
  <si>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</si>
  <si>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</si>
  <si>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</si>
  <si>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</si>
  <si>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</si>
  <si>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</si>
  <si>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</si>
  <si>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</si>
  <si>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</si>
  <si>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</si>
  <si>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</si>
  <si>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</si>
  <si>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</si>
  <si>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</si>
  <si>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</si>
  <si>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</si>
  <si>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</si>
  <si>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</si>
  <si>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</si>
  <si>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</si>
  <si>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</si>
  <si>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</si>
  <si>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</si>
  <si>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</si>
  <si>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</si>
  <si>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</si>
  <si>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</si>
  <si>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</si>
  <si>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</si>
  <si>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</si>
  <si>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</si>
  <si>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</si>
  <si>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</si>
  <si>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</si>
  <si>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</si>
  <si>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</si>
  <si>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</si>
  <si>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</si>
  <si>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</si>
  <si>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</si>
  <si>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</si>
  <si>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</si>
  <si>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</si>
  <si>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</si>
  <si>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</si>
  <si>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</si>
  <si>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</si>
  <si>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</si>
  <si>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</si>
  <si>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</si>
  <si>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</si>
  <si>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</si>
  <si>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</si>
  <si>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</si>
  <si>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</si>
  <si>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</si>
  <si>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</si>
  <si>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</si>
  <si>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</si>
  <si>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</si>
  <si>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</si>
  <si>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</si>
  <si>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</si>
  <si>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</si>
  <si>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</si>
  <si>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</si>
  <si>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</si>
  <si>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</si>
  <si>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</si>
  <si>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</si>
  <si>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</si>
  <si>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</si>
  <si>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</si>
  <si>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</si>
  <si>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</si>
  <si>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</si>
  <si>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</si>
  <si>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</si>
  <si>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</si>
  <si>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</si>
  <si>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</si>
  <si>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</si>
  <si>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</si>
  <si>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</si>
  <si>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</si>
  <si>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</si>
  <si>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</si>
  <si>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</si>
  <si>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</si>
  <si>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</si>
  <si>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</si>
  <si>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</si>
  <si>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</si>
  <si>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</si>
  <si>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</si>
  <si>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</si>
  <si>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</si>
  <si>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</si>
  <si>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</si>
  <si>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</si>
  <si>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</si>
  <si>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</si>
  <si>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</si>
  <si>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</si>
  <si>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</si>
  <si>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</si>
  <si>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</si>
  <si>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</si>
  <si>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</si>
  <si>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</si>
  <si>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</si>
  <si>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</si>
  <si>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</si>
  <si>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</si>
  <si>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</si>
  <si>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</si>
  <si>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</si>
  <si>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</si>
  <si>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</si>
  <si>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</si>
  <si>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</si>
  <si>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</si>
  <si>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</si>
  <si>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</si>
  <si>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</si>
  <si>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</si>
  <si>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</si>
  <si>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</si>
  <si>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</si>
  <si>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</si>
  <si>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</si>
  <si>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</si>
  <si>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</si>
  <si>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</si>
  <si>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</si>
  <si>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</si>
  <si>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</si>
  <si>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</si>
  <si>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</si>
  <si>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</si>
  <si>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</si>
  <si>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</si>
  <si>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</si>
  <si>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</si>
  <si>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</si>
  <si>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</si>
  <si>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</si>
  <si>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</si>
  <si>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</si>
  <si>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</si>
  <si>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</si>
  <si>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</si>
  <si>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</si>
  <si>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</si>
  <si>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</si>
  <si>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</si>
  <si>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</si>
  <si>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</si>
  <si>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</si>
  <si>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</si>
  <si>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</si>
  <si>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</si>
  <si>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</si>
  <si>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</si>
  <si>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</si>
  <si>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</si>
  <si>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</si>
  <si>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</si>
  <si>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</si>
  <si>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</si>
  <si>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</si>
  <si>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</si>
  <si>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</si>
  <si>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</si>
  <si>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</si>
  <si>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</si>
  <si>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</si>
  <si>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</si>
  <si>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</si>
  <si>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</si>
  <si>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</si>
  <si>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</si>
  <si>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</si>
  <si>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</si>
  <si>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</si>
  <si>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</si>
  <si>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</si>
  <si>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</si>
  <si>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</si>
  <si>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</si>
  <si>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</si>
  <si>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</si>
  <si>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</si>
  <si>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</si>
  <si>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</si>
  <si>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</si>
  <si>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</si>
  <si>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</si>
  <si>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</si>
  <si>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</si>
  <si>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</si>
  <si>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</si>
  <si>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</si>
  <si>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</si>
  <si>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</si>
  <si>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</si>
  <si>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</si>
  <si>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</si>
  <si>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</si>
  <si>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</si>
  <si>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</si>
  <si>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</si>
  <si>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</si>
  <si>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</si>
  <si>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</si>
  <si>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</si>
  <si>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</si>
  <si>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</si>
  <si>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</si>
  <si>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</si>
  <si>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</si>
  <si>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</si>
  <si>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</si>
  <si>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</si>
  <si>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</si>
  <si>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</si>
  <si>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</si>
  <si>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</si>
  <si>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</si>
  <si>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</si>
  <si>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</si>
  <si>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</si>
  <si>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</si>
  <si>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</si>
  <si>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</si>
  <si>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</si>
  <si>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</si>
  <si>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</si>
  <si>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</si>
  <si>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</si>
  <si>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</si>
  <si>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</si>
  <si>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</si>
  <si>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</si>
  <si>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</si>
  <si>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</si>
  <si>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</si>
  <si>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</si>
  <si>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</si>
  <si>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</si>
  <si>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</si>
  <si>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</si>
  <si>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</si>
  <si>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</si>
  <si>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</si>
  <si>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</si>
  <si>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</si>
  <si>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</si>
  <si>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</si>
  <si>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</si>
  <si>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</si>
  <si>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</si>
  <si>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</si>
  <si>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</si>
  <si>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</si>
  <si>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</si>
  <si>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</si>
  <si>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</si>
  <si>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</si>
  <si>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</si>
  <si>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</si>
  <si>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</si>
  <si>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</si>
  <si>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</si>
  <si>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</si>
  <si>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</si>
  <si>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</si>
  <si>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</si>
  <si>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</si>
  <si>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</si>
  <si>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</si>
  <si>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</si>
  <si>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</si>
  <si>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</si>
  <si>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</si>
  <si>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</si>
  <si>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</si>
  <si>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</si>
  <si>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</si>
  <si>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</si>
  <si>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</si>
  <si>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</si>
  <si>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</si>
  <si>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</si>
  <si>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</si>
  <si>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</si>
  <si>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</si>
  <si>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</si>
  <si>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</si>
  <si>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</si>
  <si>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</si>
  <si>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</si>
  <si>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</si>
  <si>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</si>
  <si>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</si>
  <si>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</si>
  <si>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</si>
  <si>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</si>
  <si>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</si>
  <si>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</si>
  <si>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</si>
  <si>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</si>
  <si>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</si>
  <si>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</si>
  <si>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</si>
  <si>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</si>
  <si>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</si>
  <si>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</si>
  <si>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</si>
  <si>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</si>
  <si>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</si>
  <si>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</si>
  <si>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</si>
  <si>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</si>
  <si>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</si>
  <si>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</si>
  <si>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</si>
  <si>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</si>
  <si>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</si>
  <si>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</si>
  <si>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</si>
  <si>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</si>
  <si>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</si>
  <si>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</si>
  <si>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</si>
  <si>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</si>
  <si>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</si>
  <si>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</si>
  <si>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</si>
  <si>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</si>
  <si>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</si>
  <si>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</si>
  <si>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</si>
  <si>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</si>
  <si>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</si>
  <si>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</si>
  <si>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</si>
  <si>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</si>
  <si>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</si>
  <si>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</si>
  <si>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</si>
  <si>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</si>
  <si>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</si>
  <si>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</si>
  <si>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</si>
  <si>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</si>
  <si>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</si>
  <si>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</si>
  <si>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</si>
  <si>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</si>
  <si>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</si>
  <si>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</si>
  <si>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</si>
  <si>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</si>
  <si>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</si>
  <si>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</si>
  <si>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</si>
  <si>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</si>
  <si>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</si>
  <si>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</si>
  <si>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</si>
  <si>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</si>
  <si>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</si>
  <si>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</si>
  <si>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</si>
  <si>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</si>
  <si>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</si>
  <si>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</si>
  <si>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</si>
  <si>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</si>
  <si>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</si>
  <si>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</si>
  <si>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</si>
  <si>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</si>
  <si>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</si>
  <si>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</si>
  <si>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</si>
  <si>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</si>
  <si>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</si>
  <si>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</si>
  <si>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</si>
  <si>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</si>
  <si>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</si>
  <si>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</si>
  <si>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</si>
  <si>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</si>
  <si>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</si>
  <si>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</si>
  <si>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</si>
  <si>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</si>
  <si>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</si>
  <si>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</si>
  <si>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</si>
  <si>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</si>
  <si>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</si>
  <si>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</si>
  <si>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</si>
  <si>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</si>
  <si>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</si>
  <si>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</si>
  <si>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</si>
  <si>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</si>
  <si>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</si>
  <si>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</si>
  <si>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</si>
  <si>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</si>
  <si>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</si>
  <si>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</si>
  <si>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</si>
  <si>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</si>
  <si>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</si>
  <si>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</si>
  <si>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</si>
  <si>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</si>
  <si>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</si>
  <si>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</si>
  <si>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</si>
  <si>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</si>
  <si>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</si>
  <si>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</si>
  <si>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</si>
  <si>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</si>
  <si>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</si>
  <si>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</si>
  <si>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</si>
  <si>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</si>
  <si>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</si>
  <si>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</si>
  <si>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</si>
  <si>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</si>
  <si>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</si>
  <si>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</si>
  <si>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</si>
  <si>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</si>
  <si>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</si>
  <si>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</si>
  <si>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</si>
  <si>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</si>
  <si>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</si>
  <si>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</si>
  <si>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</si>
  <si>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</si>
  <si>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</si>
  <si>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</si>
  <si>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</si>
  <si>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</si>
  <si>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</si>
  <si>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</si>
  <si>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</si>
  <si>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</si>
  <si>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</si>
  <si>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</si>
  <si>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</si>
  <si>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</si>
  <si>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</si>
  <si>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</si>
  <si>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</si>
  <si>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</si>
  <si>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</si>
  <si>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</si>
  <si>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</si>
  <si>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</si>
  <si>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</si>
  <si>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</si>
  <si>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</si>
  <si>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</si>
  <si>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</si>
  <si>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</si>
  <si>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</si>
  <si>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</si>
  <si>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</si>
  <si>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</si>
  <si>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</si>
  <si>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</si>
  <si>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</si>
  <si>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</si>
  <si>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</si>
  <si>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</si>
  <si>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</si>
  <si>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</si>
  <si>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</si>
  <si>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</si>
  <si>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</si>
  <si>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</si>
  <si>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</si>
  <si>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</si>
  <si>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</si>
  <si>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</si>
  <si>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</si>
  <si>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</si>
  <si>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</si>
  <si>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</si>
  <si>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</si>
  <si>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</si>
  <si>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</si>
  <si>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</si>
  <si>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</si>
  <si>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</si>
  <si>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</si>
  <si>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</si>
  <si>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</si>
  <si>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</si>
  <si>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</si>
  <si>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</si>
  <si>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</si>
  <si>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</si>
  <si>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</si>
  <si>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</si>
  <si>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</si>
  <si>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</si>
  <si>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</si>
  <si>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</si>
  <si>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</si>
  <si>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</si>
  <si>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</si>
  <si>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</si>
  <si>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</si>
  <si>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</si>
  <si>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</si>
  <si>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</si>
  <si>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</si>
  <si>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</si>
  <si>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</si>
  <si>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</si>
  <si>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</si>
  <si>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</si>
  <si>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</si>
  <si>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</si>
  <si>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</si>
  <si>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</si>
  <si>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</si>
  <si>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</si>
  <si>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</si>
  <si>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</si>
  <si>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</si>
  <si>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</si>
  <si>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</si>
  <si>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</si>
  <si>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</si>
  <si>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</si>
  <si>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</si>
  <si>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</si>
  <si>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</si>
  <si>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</si>
  <si>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</si>
  <si>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</si>
  <si>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</si>
  <si>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</si>
  <si>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</si>
  <si>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</si>
  <si>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</si>
  <si>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</si>
  <si>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</si>
  <si>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</si>
  <si>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</si>
  <si>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</si>
  <si>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</si>
  <si>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</si>
  <si>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</si>
  <si>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</si>
  <si>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</si>
  <si>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</si>
  <si>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</si>
  <si>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</si>
  <si>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</si>
  <si>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</si>
  <si>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</si>
  <si>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</si>
  <si>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</si>
  <si>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</si>
  <si>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</si>
  <si>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</si>
  <si>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</si>
  <si>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</si>
  <si>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</si>
  <si>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</si>
  <si>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</si>
  <si>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</si>
  <si>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</si>
  <si>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</si>
  <si>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</si>
  <si>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</si>
  <si>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</si>
  <si>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</si>
  <si>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</si>
  <si>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</si>
  <si>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</si>
  <si>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</si>
  <si>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</si>
  <si>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</si>
  <si>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</si>
  <si>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</si>
  <si>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</si>
  <si>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</si>
  <si>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</si>
  <si>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</si>
  <si>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</si>
  <si>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</si>
  <si>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</si>
  <si>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</si>
  <si>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</si>
  <si>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</si>
  <si>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</si>
  <si>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</si>
  <si>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</si>
  <si>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</si>
  <si>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</si>
  <si>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</si>
  <si>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</si>
  <si>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</si>
  <si>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</si>
  <si>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</si>
  <si>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</si>
  <si>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</si>
  <si>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</si>
  <si>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</si>
  <si>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</si>
  <si>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</si>
  <si>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</si>
  <si>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</si>
  <si>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</si>
  <si>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</si>
  <si>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</si>
  <si>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</si>
  <si>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</si>
  <si>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</si>
  <si>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</si>
  <si>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</si>
  <si>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</si>
  <si>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</si>
  <si>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</si>
  <si>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</si>
  <si>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</si>
  <si>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</si>
  <si>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</si>
  <si>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</si>
  <si>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</si>
  <si>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</si>
  <si>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</si>
  <si>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</si>
  <si>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</si>
  <si>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</si>
  <si>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</si>
  <si>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</si>
  <si>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</si>
  <si>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</si>
  <si>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</si>
  <si>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</si>
  <si>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</si>
  <si>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</si>
  <si>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</si>
  <si>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</si>
  <si>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</si>
  <si>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</si>
  <si>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</si>
  <si>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</si>
  <si>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</si>
  <si>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</si>
  <si>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</si>
  <si>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</si>
  <si>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</si>
  <si>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</si>
  <si>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</si>
  <si>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</si>
  <si>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</si>
  <si>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</si>
  <si>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</si>
  <si>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</si>
  <si>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</si>
  <si>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</si>
  <si>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</si>
  <si>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</si>
  <si>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</si>
  <si>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</si>
  <si>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</si>
  <si>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</si>
  <si>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</si>
  <si>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</si>
  <si>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</si>
  <si>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</si>
  <si>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</si>
  <si>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</si>
  <si>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</si>
  <si>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</si>
  <si>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</si>
  <si>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</si>
  <si>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</si>
  <si>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</si>
  <si>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</si>
  <si>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</si>
  <si>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</si>
  <si>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</si>
  <si>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</si>
  <si>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</si>
  <si>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</si>
  <si>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</si>
  <si>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</si>
  <si>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</si>
  <si>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</si>
  <si>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</si>
  <si>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</si>
  <si>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</si>
  <si>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</si>
  <si>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</si>
  <si>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</si>
  <si>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</si>
  <si>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</si>
  <si>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</si>
  <si>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</si>
  <si>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</si>
  <si>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</si>
  <si>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</si>
  <si>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</si>
  <si>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</si>
  <si>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</si>
  <si>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</si>
  <si>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</si>
  <si>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</si>
  <si>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</si>
  <si>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</si>
  <si>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</si>
  <si>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</si>
  <si>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</si>
  <si>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</si>
  <si>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</si>
  <si>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</si>
  <si>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</si>
  <si>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</si>
  <si>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</si>
  <si>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</si>
  <si>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</si>
  <si>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</si>
  <si>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</si>
  <si>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</si>
  <si>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</si>
  <si>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</si>
  <si>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</si>
  <si>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</si>
  <si>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</si>
  <si>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</si>
  <si>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</si>
  <si>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</si>
  <si>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</si>
  <si>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</si>
  <si>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</si>
  <si>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</si>
  <si>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</si>
  <si>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</si>
  <si>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</si>
  <si>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</si>
  <si>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</si>
  <si>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</si>
  <si>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</si>
  <si>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</si>
  <si>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</si>
  <si>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</si>
  <si>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</si>
  <si>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</si>
  <si>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</si>
  <si>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</si>
  <si>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</si>
  <si>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</si>
  <si>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</si>
  <si>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</si>
  <si>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</si>
  <si>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</si>
  <si>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</si>
  <si>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</si>
  <si>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</si>
  <si>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</si>
  <si>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</si>
  <si>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</si>
  <si>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</si>
  <si>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</si>
  <si>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</si>
  <si>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</si>
  <si>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</si>
  <si>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</si>
  <si>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</si>
  <si>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</si>
  <si>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</si>
  <si>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</si>
  <si>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</si>
  <si>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</si>
  <si>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</si>
  <si>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</si>
  <si>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</si>
  <si>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</si>
  <si>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</si>
  <si>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</si>
  <si>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</si>
  <si>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</si>
  <si>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</si>
  <si>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</si>
  <si>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</si>
  <si>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</si>
  <si>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</si>
  <si>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</si>
  <si>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</si>
  <si>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</si>
  <si>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</si>
  <si>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</si>
  <si>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</si>
  <si>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</si>
  <si>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</si>
  <si>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</si>
  <si>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</si>
  <si>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</si>
  <si>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</si>
  <si>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</si>
  <si>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</si>
  <si>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</si>
  <si>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</si>
  <si>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</si>
  <si>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</si>
  <si>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</si>
  <si>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</si>
  <si>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</si>
  <si>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</si>
  <si>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</si>
  <si>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</si>
  <si>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</si>
  <si>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</si>
  <si>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</si>
  <si>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</si>
  <si>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</si>
  <si>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</si>
  <si>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</si>
  <si>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</si>
  <si>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</si>
  <si>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</si>
  <si>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</si>
  <si>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</si>
  <si>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</si>
  <si>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</si>
  <si>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</si>
  <si>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</si>
  <si>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</si>
  <si>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</si>
  <si>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</si>
  <si>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</si>
  <si>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</si>
  <si>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</si>
  <si>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</si>
  <si>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</si>
  <si>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</si>
  <si>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</si>
  <si>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</si>
  <si>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</si>
  <si>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</si>
  <si>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</si>
  <si>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</si>
  <si>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</si>
  <si>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</si>
  <si>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</si>
  <si>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</si>
  <si>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</si>
  <si>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</si>
  <si>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</si>
  <si>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</si>
  <si>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</si>
  <si>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</si>
  <si>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</si>
  <si>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</si>
  <si>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</si>
  <si>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</si>
  <si>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</si>
  <si>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</si>
  <si>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</si>
  <si>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</si>
  <si>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</si>
  <si>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</si>
  <si>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</si>
  <si>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</si>
  <si>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</si>
  <si>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</si>
  <si>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</si>
  <si>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</si>
  <si>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</si>
  <si>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</si>
  <si>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</si>
  <si>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</si>
  <si>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</si>
  <si>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</si>
  <si>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</si>
  <si>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</si>
  <si>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</si>
  <si>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</si>
  <si>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</si>
  <si>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</si>
  <si>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</si>
  <si>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</si>
  <si>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</si>
  <si>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</si>
  <si>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</si>
  <si>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</si>
  <si>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</si>
  <si>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</si>
  <si>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</si>
  <si>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</si>
  <si>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</si>
  <si>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</si>
  <si>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</si>
  <si>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</si>
  <si>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</si>
  <si>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</si>
  <si>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</si>
  <si>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</si>
  <si>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</si>
  <si>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</si>
  <si>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</si>
  <si>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</si>
  <si>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</si>
  <si>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</si>
  <si>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</si>
  <si>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</si>
  <si>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</si>
  <si>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</si>
  <si>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</si>
  <si>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</si>
  <si>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</si>
  <si>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</si>
  <si>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</si>
  <si>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</si>
  <si>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</si>
  <si>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</si>
  <si>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</si>
  <si>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</si>
  <si>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</si>
  <si>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</si>
  <si>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</si>
  <si>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</si>
  <si>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</si>
  <si>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</si>
  <si>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</si>
  <si>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</si>
  <si>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</si>
  <si>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</si>
  <si>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</si>
  <si>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</si>
  <si>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</si>
  <si>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</si>
  <si>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</si>
  <si>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</si>
  <si>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</si>
  <si>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</si>
  <si>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</si>
  <si>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</si>
  <si>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</si>
  <si>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</si>
  <si>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</si>
  <si>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</si>
  <si>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</si>
  <si>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</si>
  <si>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</si>
  <si>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</si>
  <si>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</si>
  <si>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</si>
  <si>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</si>
  <si>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</si>
  <si>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</si>
  <si>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</si>
  <si>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</si>
  <si>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</si>
  <si>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</si>
  <si>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</si>
  <si>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</si>
  <si>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</si>
  <si>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</si>
  <si>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</si>
  <si>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</si>
  <si>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</si>
  <si>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</si>
  <si>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</si>
  <si>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</si>
  <si>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</si>
  <si>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</si>
  <si>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</si>
  <si>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</si>
  <si>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</si>
  <si>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</si>
  <si>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</si>
  <si>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</si>
  <si>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</si>
  <si>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</si>
  <si>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</si>
  <si>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</si>
  <si>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</si>
  <si>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</si>
  <si>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</si>
  <si>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</si>
  <si>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</si>
  <si>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</si>
  <si>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</si>
  <si>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</si>
  <si>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</si>
  <si>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</si>
  <si>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</si>
  <si>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</si>
  <si>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</si>
  <si>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</si>
  <si>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</si>
  <si>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</si>
  <si>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</si>
  <si>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</si>
  <si>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</si>
  <si>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</si>
  <si>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</si>
  <si>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</si>
  <si>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</si>
  <si>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</si>
  <si>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</si>
  <si>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</si>
  <si>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</si>
  <si>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</si>
  <si>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</si>
  <si>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</si>
  <si>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</si>
  <si>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</si>
  <si>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</si>
  <si>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</si>
  <si>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</si>
  <si>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</si>
  <si>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</si>
  <si>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</si>
  <si>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</si>
  <si>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</si>
  <si>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</si>
  <si>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</si>
  <si>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</si>
  <si>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</si>
  <si>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</si>
  <si>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</si>
  <si>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</si>
  <si>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</si>
  <si>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</si>
  <si>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</si>
  <si>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</si>
  <si>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</si>
  <si>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</si>
  <si>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</si>
  <si>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</si>
  <si>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</si>
  <si>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</si>
  <si>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</si>
  <si>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</si>
  <si>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</si>
  <si>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</si>
  <si>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</si>
  <si>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</si>
  <si>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</si>
  <si>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</si>
  <si>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</si>
  <si>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</si>
  <si>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</si>
  <si>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</si>
  <si>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</si>
  <si>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</si>
  <si>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</si>
  <si>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</si>
  <si>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</si>
  <si>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</si>
  <si>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</si>
  <si>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</si>
  <si>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</si>
  <si>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</si>
  <si>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</si>
  <si>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</si>
  <si>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</si>
  <si>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</si>
  <si>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</si>
  <si>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</si>
  <si>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</si>
  <si>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</si>
  <si>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</si>
  <si>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</si>
  <si>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</si>
  <si>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</si>
  <si>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</si>
  <si>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</si>
  <si>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</si>
  <si>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</si>
  <si>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</si>
  <si>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</si>
  <si>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</si>
  <si>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</si>
  <si>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</si>
  <si>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</si>
  <si>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</si>
  <si>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</si>
  <si>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</si>
  <si>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</si>
  <si>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</si>
  <si>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</si>
  <si>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</si>
  <si>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</si>
  <si>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</si>
  <si>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</si>
  <si>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</si>
  <si>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</si>
  <si>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</si>
  <si>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</si>
  <si>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</si>
  <si>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</si>
  <si>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</si>
  <si>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</si>
  <si>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</si>
  <si>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</si>
  <si>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</si>
  <si>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</si>
  <si>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</si>
  <si>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</si>
  <si>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</si>
  <si>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</si>
  <si>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</si>
  <si>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</si>
  <si>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</si>
  <si>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</si>
  <si>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</si>
  <si>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</si>
  <si>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</si>
  <si>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</si>
  <si>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</si>
  <si>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</si>
  <si>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</si>
  <si>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</si>
  <si>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</si>
  <si>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</si>
  <si>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</si>
  <si>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</si>
  <si>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</si>
  <si>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</si>
  <si>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</si>
  <si>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</si>
  <si>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</si>
  <si>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</si>
  <si>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</si>
  <si>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</si>
  <si>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</si>
  <si>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</si>
  <si>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</si>
  <si>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</si>
  <si>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</si>
  <si>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</si>
  <si>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</si>
  <si>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</si>
  <si>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</si>
  <si>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</si>
  <si>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</si>
  <si>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</si>
  <si>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</si>
  <si>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</si>
  <si>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</si>
  <si>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</si>
  <si>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</si>
  <si>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</si>
  <si>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</si>
  <si>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</si>
  <si>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</si>
  <si>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</si>
  <si>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</si>
  <si>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</si>
  <si>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</si>
  <si>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</si>
  <si>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</si>
  <si>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</si>
  <si>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</si>
  <si>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</si>
  <si>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</si>
  <si>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</si>
  <si>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</si>
  <si>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</si>
  <si>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</si>
  <si>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</si>
  <si>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</si>
  <si>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</si>
  <si>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</si>
  <si>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</si>
  <si>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</si>
  <si>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</si>
  <si>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</si>
  <si>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</si>
  <si>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</si>
  <si>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</si>
  <si>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</si>
  <si>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</si>
  <si>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</si>
  <si>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</si>
  <si>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</si>
  <si>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</si>
  <si>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</si>
  <si>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</si>
  <si>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</si>
  <si>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</si>
  <si>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</si>
  <si>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</si>
  <si>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</si>
  <si>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</si>
  <si>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</si>
  <si>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</si>
  <si>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</si>
  <si>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</si>
  <si>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</si>
  <si>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</si>
  <si>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</si>
  <si>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</si>
  <si>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</si>
  <si>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</si>
  <si>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</si>
  <si>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</si>
  <si>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</si>
  <si>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</si>
  <si>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</si>
  <si>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</si>
  <si>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</si>
  <si>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</si>
  <si>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</si>
  <si>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</si>
  <si>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</si>
  <si>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</si>
  <si>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</si>
  <si>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</si>
  <si>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</si>
  <si>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</si>
  <si>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</si>
  <si>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</si>
  <si>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</si>
  <si>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</si>
  <si>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</si>
  <si>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</si>
  <si>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</si>
  <si>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</si>
  <si>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</si>
  <si>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</si>
  <si>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</si>
  <si>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</si>
  <si>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</si>
  <si>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</si>
  <si>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</si>
  <si>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</si>
  <si>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</si>
  <si>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</si>
  <si>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</si>
  <si>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</si>
  <si>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</si>
  <si>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</si>
  <si>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</si>
  <si>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</si>
  <si>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</si>
  <si>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</si>
  <si>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</si>
  <si>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</si>
  <si>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</si>
  <si>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</si>
  <si>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</si>
  <si>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</si>
  <si>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</si>
  <si>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</si>
  <si>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</si>
  <si>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</si>
  <si>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</si>
  <si>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</si>
  <si>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</si>
  <si>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</si>
  <si>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</si>
  <si>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</si>
  <si>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</si>
  <si>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</si>
  <si>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</si>
  <si>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</si>
  <si>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</si>
  <si>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</si>
  <si>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</si>
  <si>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</si>
  <si>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</si>
  <si>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</si>
  <si>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</si>
  <si>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</si>
  <si>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</si>
  <si>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</si>
  <si>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</si>
  <si>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</si>
  <si>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</si>
  <si>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</si>
  <si>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</si>
  <si>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</si>
  <si>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</si>
  <si>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</si>
  <si>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</si>
  <si>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</si>
  <si>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</si>
  <si>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</si>
  <si>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</si>
  <si>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</si>
  <si>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</si>
  <si>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</si>
  <si>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</si>
  <si>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</si>
  <si>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</si>
  <si>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</si>
  <si>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</si>
  <si>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</si>
  <si>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</si>
  <si>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</si>
  <si>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</si>
  <si>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</si>
  <si>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</si>
  <si>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</si>
  <si>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</si>
  <si>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</si>
  <si>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</si>
  <si>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</si>
  <si>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</si>
  <si>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</si>
  <si>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</si>
  <si>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</si>
  <si>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</si>
  <si>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</si>
  <si>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</si>
  <si>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</si>
  <si>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</si>
  <si>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</si>
  <si>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</si>
  <si>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</si>
  <si>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</si>
  <si>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</si>
  <si>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</si>
  <si>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</si>
  <si>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</si>
  <si>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</si>
  <si>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</si>
  <si>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</si>
  <si>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</si>
  <si>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</si>
  <si>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</si>
  <si>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</si>
  <si>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</si>
  <si>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</si>
  <si>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</si>
  <si>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</si>
  <si>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</si>
  <si>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</si>
  <si>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</si>
  <si>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</si>
  <si>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</si>
  <si>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</si>
  <si>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</si>
  <si>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</si>
  <si>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</si>
  <si>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</si>
  <si>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</si>
  <si>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</si>
  <si>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</si>
  <si>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</si>
  <si>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</si>
  <si>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</si>
  <si>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</si>
  <si>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</si>
  <si>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</si>
  <si>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</si>
  <si>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</si>
  <si>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</si>
  <si>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</si>
  <si>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</si>
  <si>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</si>
  <si>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</si>
  <si>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</si>
  <si>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</si>
  <si>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</si>
  <si>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</si>
  <si>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</si>
  <si>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</si>
  <si>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</si>
  <si>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</si>
  <si>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</si>
  <si>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</si>
  <si>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</si>
  <si>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</si>
  <si>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</si>
  <si>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</si>
  <si>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</si>
  <si>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</si>
  <si>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</si>
  <si>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</si>
  <si>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</si>
  <si>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</si>
  <si>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</si>
  <si>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</si>
  <si>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</si>
  <si>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</si>
  <si>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</si>
  <si>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</si>
  <si>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</si>
  <si>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</si>
  <si>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</si>
  <si>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</si>
  <si>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</si>
  <si>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</si>
  <si>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</si>
  <si>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</si>
  <si>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</si>
  <si>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</si>
  <si>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</si>
  <si>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</si>
  <si>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</si>
  <si>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</si>
  <si>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</si>
  <si>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</si>
  <si>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</si>
  <si>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</si>
  <si>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</si>
  <si>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</si>
  <si>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</si>
  <si>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</si>
  <si>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</si>
  <si>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</si>
  <si>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</si>
  <si>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</si>
  <si>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</si>
  <si>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</si>
  <si>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</si>
  <si>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</si>
  <si>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</si>
  <si>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</si>
  <si>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</si>
  <si>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</si>
  <si>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</si>
  <si>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</si>
  <si>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</si>
  <si>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</si>
  <si>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</si>
  <si>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</si>
  <si>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</si>
  <si>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</si>
  <si>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</si>
  <si>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</si>
  <si>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</si>
  <si>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</si>
  <si>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</si>
  <si>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</si>
  <si>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</si>
  <si>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</si>
  <si>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</si>
  <si>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</si>
  <si>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</si>
  <si>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</si>
  <si>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</si>
  <si>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</si>
  <si>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</si>
  <si>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</si>
  <si>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</si>
  <si>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</si>
  <si>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</si>
  <si>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</si>
  <si>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</si>
  <si>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</si>
  <si>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</si>
  <si>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</si>
  <si>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</si>
  <si>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</si>
  <si>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</si>
  <si>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</si>
  <si>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</si>
  <si>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</si>
  <si>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</si>
  <si>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</si>
  <si>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</si>
  <si>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</si>
  <si>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</si>
  <si>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</si>
  <si>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</si>
  <si>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</si>
  <si>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</si>
  <si>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</si>
  <si>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</si>
  <si>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</si>
  <si>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</si>
  <si>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</si>
  <si>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</si>
  <si>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</si>
  <si>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</si>
  <si>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</si>
  <si>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</si>
  <si>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</si>
  <si>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</si>
  <si>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</si>
  <si>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</si>
  <si>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</si>
  <si>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</si>
  <si>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</si>
  <si>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</si>
  <si>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</si>
  <si>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</si>
  <si>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</si>
  <si>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</si>
  <si>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</si>
  <si>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</si>
  <si>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</si>
  <si>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</si>
  <si>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</si>
  <si>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</si>
  <si>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</si>
  <si>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</si>
  <si>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</si>
  <si>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</si>
  <si>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</si>
  <si>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</si>
  <si>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</si>
  <si>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</si>
  <si>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</si>
  <si>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</si>
  <si>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</si>
  <si>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</si>
  <si>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</si>
  <si>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</si>
  <si>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</si>
  <si>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</si>
  <si>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</si>
  <si>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</si>
  <si>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</si>
  <si>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</si>
  <si>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</si>
  <si>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</si>
  <si>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</si>
  <si>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</si>
  <si>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</si>
  <si>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</si>
  <si>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</si>
  <si>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</si>
  <si>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</si>
  <si>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</si>
  <si>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</si>
  <si>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</si>
  <si>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</si>
  <si>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</si>
  <si>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</si>
  <si>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</si>
  <si>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</si>
  <si>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</si>
  <si>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</si>
  <si>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</si>
  <si>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</si>
  <si>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</si>
  <si>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</si>
  <si>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</si>
  <si>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</si>
  <si>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</si>
  <si>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</si>
  <si>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</si>
  <si>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</si>
  <si>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</si>
  <si>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</si>
  <si>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</si>
  <si>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</si>
  <si>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</si>
  <si>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</si>
  <si>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</si>
  <si>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</si>
  <si>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</si>
  <si>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</si>
  <si>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</si>
  <si>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</si>
  <si>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</si>
  <si>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</si>
  <si>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</si>
  <si>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</si>
  <si>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</si>
  <si>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</si>
  <si>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</si>
  <si>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</si>
  <si>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</si>
  <si>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</si>
  <si>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</si>
  <si>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</si>
  <si>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</si>
  <si>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</si>
  <si>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</si>
  <si>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</si>
  <si>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</si>
  <si>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</si>
  <si>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</si>
  <si>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</si>
  <si>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</si>
  <si>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</si>
  <si>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</si>
  <si>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</si>
  <si>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</si>
  <si>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</si>
  <si>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</si>
  <si>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</si>
  <si>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</si>
  <si>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</si>
  <si>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</si>
  <si>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</si>
  <si>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</si>
  <si>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</si>
  <si>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</si>
  <si>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</si>
  <si>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</si>
  <si>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</si>
  <si>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</si>
  <si>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</si>
  <si>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</si>
  <si>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</si>
  <si>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</si>
  <si>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</si>
  <si>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</si>
  <si>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</si>
  <si>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</si>
  <si>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</si>
  <si>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</si>
  <si>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</si>
  <si>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</si>
  <si>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</si>
  <si>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</si>
  <si>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</si>
  <si>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</si>
  <si>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</si>
  <si>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</si>
  <si>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</si>
  <si>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</si>
  <si>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</si>
  <si>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</si>
  <si>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</si>
  <si>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</si>
  <si>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</si>
  <si>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</si>
  <si>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</si>
  <si>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</si>
  <si>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</si>
  <si>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</si>
  <si>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</si>
  <si>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</si>
  <si>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</si>
  <si>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</si>
  <si>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</si>
  <si>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</si>
  <si>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</si>
  <si>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</si>
  <si>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</si>
  <si>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</si>
  <si>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</si>
  <si>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</si>
  <si>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</si>
  <si>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</si>
  <si>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</si>
  <si>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</si>
  <si>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</si>
  <si>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</si>
  <si>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</si>
  <si>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</si>
  <si>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</si>
  <si>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</si>
  <si>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</si>
  <si>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</si>
  <si>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</si>
  <si>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</si>
  <si>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</si>
  <si>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</si>
  <si>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</si>
  <si>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</si>
  <si>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</si>
  <si>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</si>
  <si>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</si>
  <si>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</si>
  <si>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</si>
  <si>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</si>
  <si>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</si>
  <si>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</si>
  <si>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</si>
  <si>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</si>
  <si>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</si>
  <si>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</si>
  <si>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</si>
  <si>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</si>
  <si>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</si>
  <si>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</si>
  <si>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</si>
  <si>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</si>
  <si>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</si>
  <si>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</si>
  <si>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</si>
  <si>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</si>
  <si>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</si>
  <si>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</si>
  <si>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</si>
  <si>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</si>
  <si>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</si>
  <si>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</si>
  <si>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</si>
  <si>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</si>
  <si>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</si>
  <si>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</si>
  <si>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</si>
  <si>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</si>
  <si>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</si>
  <si>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</si>
  <si>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</si>
  <si>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</si>
  <si>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</si>
  <si>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</si>
  <si>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</si>
  <si>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</si>
  <si>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</si>
  <si>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</si>
  <si>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</si>
  <si>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</si>
  <si>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</si>
  <si>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</si>
  <si>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</si>
  <si>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</si>
  <si>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</si>
  <si>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</si>
  <si>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</si>
  <si>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</si>
  <si>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</si>
  <si>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</si>
  <si>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</si>
  <si>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</si>
  <si>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</si>
  <si>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</si>
  <si>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</si>
  <si>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</si>
  <si>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</si>
  <si>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</si>
  <si>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</si>
  <si>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</si>
  <si>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</si>
  <si>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</si>
  <si>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</si>
  <si>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</si>
  <si>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</si>
  <si>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</si>
  <si>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</si>
  <si>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</si>
  <si>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</si>
  <si>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</si>
  <si>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</si>
  <si>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</si>
  <si>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</si>
  <si>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</si>
  <si>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</si>
  <si>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</si>
  <si>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</si>
  <si>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</si>
  <si>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</si>
  <si>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</si>
  <si>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</si>
  <si>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</si>
  <si>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</si>
  <si>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</si>
  <si>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</si>
  <si>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</si>
  <si>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</si>
  <si>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</si>
  <si>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</si>
  <si>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</si>
  <si>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</si>
  <si>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</si>
  <si>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</si>
  <si>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</si>
  <si>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</si>
  <si>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</si>
  <si>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</si>
  <si>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</si>
  <si>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</si>
  <si>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</si>
  <si>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</si>
  <si>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</si>
  <si>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</si>
  <si>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</si>
  <si>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</si>
  <si>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</si>
  <si>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</si>
  <si>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</si>
  <si>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</si>
  <si>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</si>
  <si>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</si>
  <si>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</si>
  <si>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</si>
  <si>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</si>
  <si>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</si>
  <si>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</si>
  <si>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</si>
  <si>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</si>
  <si>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</si>
  <si>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</si>
  <si>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</si>
  <si>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</si>
  <si>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</si>
  <si>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</si>
  <si>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</si>
  <si>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</si>
  <si>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</si>
  <si>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</si>
  <si>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</si>
  <si>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</si>
  <si>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</si>
  <si>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</si>
  <si>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</si>
  <si>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</si>
  <si>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</si>
  <si>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</si>
  <si>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</si>
  <si>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</si>
  <si>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</si>
  <si>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</si>
  <si>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</si>
  <si>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</si>
  <si>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</si>
  <si>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</si>
  <si>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</si>
  <si>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</si>
  <si>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</si>
  <si>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</si>
  <si>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</si>
  <si>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</si>
  <si>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</si>
  <si>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</si>
  <si>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</si>
  <si>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</si>
  <si>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</si>
  <si>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</si>
  <si>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</si>
  <si>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</si>
  <si>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</si>
  <si>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</si>
  <si>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</si>
  <si>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</si>
  <si>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</si>
  <si>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</si>
  <si>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</si>
  <si>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</si>
  <si>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</si>
  <si>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</si>
  <si>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</si>
  <si>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</si>
  <si>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</si>
  <si>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</si>
  <si>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</si>
  <si>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</si>
  <si>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</si>
  <si>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</si>
  <si>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</si>
  <si>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</si>
  <si>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</si>
  <si>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</si>
  <si>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</si>
  <si>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</si>
  <si>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</si>
  <si>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</si>
  <si>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</si>
  <si>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</si>
  <si>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</si>
  <si>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</si>
  <si>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</si>
  <si>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</si>
  <si>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</si>
  <si>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</si>
  <si>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</si>
  <si>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</si>
  <si>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</si>
  <si>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</si>
  <si>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</si>
  <si>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</si>
  <si>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</si>
  <si>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</si>
  <si>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</si>
  <si>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</si>
  <si>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</si>
  <si>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</si>
  <si>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</si>
  <si>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</si>
  <si>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</si>
  <si>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</si>
  <si>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</si>
  <si>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</si>
  <si>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</si>
  <si>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</si>
  <si>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</si>
  <si>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</si>
  <si>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</si>
  <si>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</si>
  <si>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</si>
  <si>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</si>
  <si>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</si>
  <si>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</si>
  <si>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</si>
  <si>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</si>
  <si>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</si>
  <si>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</si>
  <si>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</si>
  <si>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</si>
  <si>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</si>
  <si>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</si>
  <si>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</si>
  <si>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</si>
  <si>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</si>
  <si>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</si>
  <si>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</si>
  <si>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</si>
  <si>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</si>
  <si>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</si>
  <si>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</si>
  <si>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</si>
  <si>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</si>
  <si>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</si>
  <si>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</si>
  <si>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</si>
  <si>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</si>
  <si>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</si>
  <si>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</si>
  <si>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</si>
  <si>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</si>
  <si>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</si>
  <si>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</si>
  <si>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</si>
  <si>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</si>
  <si>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</si>
  <si>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</si>
  <si>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</si>
  <si>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</si>
  <si>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</si>
  <si>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</si>
  <si>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</si>
  <si>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</si>
  <si>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</si>
  <si>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</si>
  <si>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</si>
  <si>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</si>
  <si>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</si>
  <si>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</si>
  <si>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</si>
  <si>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</si>
  <si>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</si>
  <si>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</si>
  <si>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</si>
  <si>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</si>
  <si>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</si>
  <si>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</si>
  <si>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</si>
  <si>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</si>
  <si>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</si>
  <si>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</si>
  <si>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</si>
  <si>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</si>
  <si>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</si>
  <si>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</si>
  <si>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</si>
  <si>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</si>
  <si>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</si>
  <si>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</si>
  <si>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</si>
  <si>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</si>
  <si>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</si>
  <si>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</si>
  <si>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</si>
  <si>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</si>
  <si>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</si>
  <si>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</si>
  <si>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</si>
  <si>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</si>
  <si>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</si>
  <si>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</si>
  <si>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</si>
  <si>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</si>
  <si>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</si>
  <si>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</si>
  <si>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</si>
  <si>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</si>
  <si>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</si>
  <si>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</si>
  <si>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</si>
  <si>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</si>
  <si>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</si>
  <si>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</si>
  <si>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</si>
  <si>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</si>
  <si>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</si>
  <si>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</si>
  <si>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</si>
  <si>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</si>
  <si>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</si>
  <si>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</si>
  <si>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</si>
  <si>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</si>
  <si>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</si>
  <si>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</si>
  <si>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</si>
  <si>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</si>
  <si>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</si>
  <si>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</si>
  <si>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</si>
  <si>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</si>
  <si>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</si>
  <si>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</si>
  <si>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</si>
  <si>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</si>
  <si>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</si>
  <si>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</si>
  <si>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</si>
  <si>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</si>
  <si>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</si>
  <si>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</si>
  <si>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</si>
  <si>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</si>
  <si>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</si>
  <si>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</si>
  <si>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</si>
  <si>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</si>
  <si>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</si>
  <si>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</si>
  <si>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</si>
  <si>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</si>
  <si>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</si>
  <si>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</si>
  <si>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</si>
  <si>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</si>
  <si>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</si>
  <si>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</si>
  <si>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</si>
  <si>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</si>
  <si>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</si>
  <si>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</si>
  <si>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</si>
  <si>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</si>
  <si>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</si>
  <si>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</si>
  <si>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</si>
  <si>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</si>
  <si>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</si>
  <si>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</si>
  <si>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</si>
  <si>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</si>
  <si>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</si>
  <si>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</si>
  <si>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</si>
  <si>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</si>
  <si>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</si>
  <si>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</si>
  <si>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</si>
  <si>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</si>
  <si>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</si>
  <si>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</si>
  <si>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</si>
  <si>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</si>
  <si>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</si>
  <si>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</si>
  <si>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</si>
  <si>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</si>
  <si>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</si>
  <si>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</si>
  <si>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</si>
  <si>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</si>
  <si>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</si>
  <si>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</si>
  <si>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</si>
  <si>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</si>
  <si>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</si>
  <si>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</si>
  <si>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</si>
  <si>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</si>
  <si>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</si>
  <si>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</si>
  <si>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</si>
  <si>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</si>
  <si>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</si>
  <si>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</si>
  <si>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</si>
  <si>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</si>
  <si>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</si>
  <si>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</si>
  <si>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</si>
  <si>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</si>
  <si>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</si>
  <si>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</si>
  <si>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</si>
  <si>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</si>
  <si>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</si>
  <si>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</si>
  <si>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</si>
  <si>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</si>
  <si>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</si>
  <si>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</si>
  <si>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</si>
  <si>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</si>
  <si>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</si>
  <si>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</si>
  <si>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</si>
  <si>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</si>
  <si>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</si>
  <si>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</si>
  <si>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</si>
  <si>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</si>
  <si>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</si>
  <si>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</si>
  <si>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</si>
  <si>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</si>
  <si>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</si>
  <si>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</si>
  <si>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</si>
  <si>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</si>
  <si>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</si>
  <si>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</si>
  <si>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</si>
  <si>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</si>
  <si>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</si>
  <si>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</si>
  <si>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</si>
  <si>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</si>
  <si>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</si>
  <si>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</si>
  <si>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</si>
  <si>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</si>
  <si>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</si>
  <si>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</si>
  <si>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</si>
  <si>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</si>
  <si>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</si>
  <si>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</si>
  <si>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</si>
  <si>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</si>
  <si>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</si>
  <si>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</si>
  <si>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</si>
  <si>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</si>
  <si>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</si>
  <si>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</si>
  <si>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</si>
  <si>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</si>
  <si>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</si>
  <si>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</si>
  <si>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</si>
  <si>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</si>
  <si>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</si>
  <si>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</si>
  <si>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</si>
  <si>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</si>
  <si>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</si>
  <si>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</si>
  <si>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</si>
  <si>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</si>
  <si>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</si>
  <si>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</si>
  <si>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</si>
  <si>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</si>
  <si>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</si>
  <si>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</si>
  <si>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</si>
  <si>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</si>
  <si>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</si>
  <si>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</si>
  <si>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</si>
  <si>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</si>
  <si>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</si>
  <si>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</si>
  <si>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</si>
  <si>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</si>
  <si>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</si>
  <si>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</si>
  <si>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</si>
  <si>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</si>
  <si>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</si>
  <si>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</si>
  <si>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</si>
  <si>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</si>
  <si>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</si>
  <si>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</si>
  <si>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</si>
  <si>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</si>
  <si>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</si>
  <si>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</si>
  <si>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</si>
  <si>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</si>
  <si>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</si>
  <si>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</si>
  <si>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</si>
  <si>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</si>
  <si>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</si>
  <si>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</si>
  <si>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</si>
  <si>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</si>
  <si>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</si>
  <si>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</si>
  <si>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</si>
  <si>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</si>
  <si>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</si>
  <si>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</si>
  <si>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</si>
  <si>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</si>
  <si>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</si>
  <si>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</si>
  <si>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</si>
  <si>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</si>
  <si>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</si>
  <si>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</si>
  <si>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</si>
  <si>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</si>
  <si>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</si>
  <si>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</si>
  <si>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</si>
  <si>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</si>
  <si>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</si>
  <si>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</si>
  <si>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</si>
  <si>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</si>
  <si>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</si>
  <si>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</si>
  <si>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</si>
  <si>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</si>
  <si>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</si>
  <si>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</si>
  <si>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</si>
  <si>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</si>
  <si>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</si>
  <si>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</si>
  <si>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</si>
  <si>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</si>
  <si>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</si>
  <si>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</si>
  <si>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</si>
  <si>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</si>
  <si>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</si>
  <si>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</si>
  <si>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</si>
  <si>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</si>
  <si>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</si>
  <si>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</si>
  <si>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</si>
  <si>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</si>
  <si>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</si>
  <si>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</si>
  <si>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</si>
  <si>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</si>
  <si>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</si>
  <si>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</si>
  <si>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</si>
  <si>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</si>
  <si>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</si>
  <si>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</si>
  <si>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</si>
  <si>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</si>
  <si>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</si>
  <si>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</si>
  <si>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</si>
  <si>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</si>
  <si>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</si>
  <si>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</si>
  <si>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</si>
  <si>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</si>
  <si>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</si>
  <si>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</si>
  <si>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</si>
  <si>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</si>
  <si>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</si>
  <si>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</si>
  <si>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</si>
  <si>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</si>
  <si>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</si>
  <si>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</si>
  <si>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</si>
  <si>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</si>
  <si>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</si>
  <si>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</si>
  <si>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</si>
  <si>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</si>
  <si>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</si>
  <si>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</si>
  <si>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</si>
  <si>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</si>
  <si>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</si>
  <si>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</si>
  <si>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</si>
  <si>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</si>
  <si>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</si>
  <si>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</si>
  <si>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</si>
  <si>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</si>
  <si>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</si>
  <si>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</si>
  <si>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</si>
  <si>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</si>
  <si>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</si>
  <si>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</si>
  <si>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</si>
  <si>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</si>
  <si>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</si>
  <si>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</si>
  <si>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</si>
  <si>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</si>
  <si>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</si>
  <si>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</si>
  <si>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</si>
  <si>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</si>
  <si>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</si>
  <si>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</si>
  <si>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</si>
  <si>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</si>
  <si>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</si>
  <si>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</si>
  <si>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</si>
  <si>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</si>
  <si>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</si>
  <si>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</si>
  <si>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</si>
  <si>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</si>
  <si>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</si>
  <si>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</si>
  <si>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</si>
  <si>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</si>
  <si>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</si>
  <si>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</si>
  <si>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</si>
  <si>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</si>
  <si>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</si>
  <si>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</si>
  <si>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</si>
  <si>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</si>
  <si>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</si>
  <si>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</si>
  <si>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</si>
  <si>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</si>
  <si>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</si>
  <si>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</si>
  <si>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</si>
  <si>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</si>
  <si>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</si>
  <si>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</si>
  <si>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</si>
  <si>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</si>
  <si>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</si>
  <si>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</si>
  <si>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</si>
  <si>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</si>
  <si>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</si>
  <si>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</si>
  <si>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</si>
  <si>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</si>
  <si>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</si>
  <si>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</si>
  <si>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</si>
  <si>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</si>
  <si>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</si>
  <si>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</si>
  <si>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</si>
  <si>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</si>
  <si>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</si>
  <si>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</si>
  <si>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</si>
  <si>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</si>
  <si>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</si>
  <si>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</si>
  <si>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</si>
  <si>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</si>
  <si>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</si>
  <si>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</si>
  <si>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</si>
  <si>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</si>
  <si>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</si>
  <si>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</si>
  <si>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</si>
  <si>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</si>
  <si>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</si>
  <si>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</si>
  <si>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</si>
  <si>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</si>
  <si>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</si>
  <si>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</si>
  <si>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</si>
  <si>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</si>
  <si>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</si>
  <si>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</si>
  <si>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</si>
  <si>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</si>
  <si>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</si>
  <si>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</si>
  <si>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</si>
  <si>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</si>
  <si>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</si>
  <si>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</si>
  <si>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</si>
  <si>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</si>
  <si>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</si>
  <si>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</si>
  <si>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</si>
  <si>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</si>
  <si>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</si>
  <si>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</si>
  <si>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</si>
  <si>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</si>
  <si>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</si>
  <si>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</si>
  <si>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</si>
  <si>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</si>
  <si>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</si>
  <si>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</si>
  <si>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</si>
  <si>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</si>
  <si>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</si>
  <si>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</si>
  <si>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</si>
  <si>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</si>
  <si>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</si>
  <si>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</si>
  <si>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</si>
  <si>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</si>
  <si>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</si>
  <si>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</si>
  <si>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</si>
  <si>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</si>
  <si>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</si>
  <si>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</si>
  <si>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</si>
  <si>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</si>
  <si>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</si>
  <si>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</si>
  <si>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</si>
  <si>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</si>
  <si>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</si>
  <si>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</si>
  <si>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</si>
  <si>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</si>
  <si>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</si>
  <si>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</si>
  <si>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</si>
  <si>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</si>
  <si>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</si>
  <si>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</si>
  <si>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</si>
  <si>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</si>
  <si>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</si>
  <si>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</si>
  <si>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</si>
  <si>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</si>
  <si>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</si>
  <si>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</si>
  <si>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</si>
  <si>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</si>
  <si>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</si>
  <si>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</si>
  <si>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</si>
  <si>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</si>
  <si>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</si>
  <si>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</si>
  <si>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</si>
  <si>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</si>
  <si>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</si>
  <si>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</si>
  <si>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</si>
  <si>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</si>
  <si>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</si>
  <si>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</si>
  <si>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</si>
  <si>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</si>
  <si>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</si>
  <si>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</si>
  <si>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</si>
  <si>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</si>
  <si>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</si>
  <si>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</si>
  <si>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</si>
  <si>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</si>
  <si>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</si>
  <si>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</si>
  <si>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</si>
  <si>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</si>
  <si>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</si>
  <si>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</si>
  <si>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</si>
  <si>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</si>
  <si>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</si>
  <si>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</si>
  <si>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</si>
  <si>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</si>
  <si>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</si>
  <si>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</si>
  <si>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</si>
  <si>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</si>
  <si>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</si>
  <si>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</si>
  <si>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</si>
  <si>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</si>
  <si>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</si>
  <si>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</si>
  <si>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</si>
  <si>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</si>
  <si>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</si>
  <si>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</si>
  <si>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</si>
  <si>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</si>
  <si>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</si>
  <si>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</si>
  <si>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</si>
  <si>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</si>
  <si>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</si>
  <si>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</si>
  <si>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</si>
  <si>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</si>
  <si>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</si>
  <si>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</si>
  <si>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</si>
  <si>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</si>
  <si>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</si>
  <si>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</si>
  <si>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</si>
  <si>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</si>
  <si>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</si>
  <si>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</si>
  <si>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</si>
  <si>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</si>
  <si>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</si>
  <si>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</si>
  <si>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</si>
  <si>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</si>
  <si>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</si>
  <si>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</si>
  <si>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</si>
  <si>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</si>
  <si>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</si>
  <si>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</si>
  <si>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</si>
  <si>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</si>
  <si>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</si>
  <si>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</si>
  <si>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</si>
  <si>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</si>
  <si>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</si>
  <si>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</si>
  <si>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</si>
  <si>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</si>
  <si>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</si>
  <si>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</si>
  <si>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</si>
  <si>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</si>
  <si>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</si>
  <si>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</si>
  <si>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</si>
  <si>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</si>
  <si>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</si>
  <si>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</si>
  <si>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</si>
  <si>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</si>
  <si>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</si>
  <si>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</si>
  <si>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</si>
  <si>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</si>
  <si>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</si>
  <si>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</si>
  <si>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</si>
  <si>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</si>
  <si>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</si>
  <si>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</si>
  <si>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</si>
  <si>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</si>
  <si>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</si>
  <si>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</si>
  <si>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</si>
  <si>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</si>
  <si>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</si>
  <si>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</si>
  <si>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</si>
  <si>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</si>
  <si>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</si>
  <si>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</si>
  <si>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</si>
  <si>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</si>
  <si>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</si>
  <si>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</si>
  <si>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</si>
  <si>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</si>
  <si>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</si>
  <si>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</si>
  <si>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</si>
  <si>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</si>
  <si>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</si>
  <si>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</si>
  <si>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</si>
  <si>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</si>
  <si>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</si>
  <si>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</si>
  <si>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</si>
  <si>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</si>
  <si>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</si>
  <si>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</si>
  <si>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</si>
  <si>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</si>
  <si>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</si>
  <si>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</si>
  <si>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</si>
  <si>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</si>
  <si>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</si>
  <si>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</si>
  <si>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</si>
  <si>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</si>
  <si>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</si>
  <si>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</si>
  <si>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</si>
  <si>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</si>
  <si>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</si>
  <si>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</si>
  <si>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</si>
  <si>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</si>
  <si>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</si>
  <si>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</si>
  <si>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</si>
  <si>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</si>
  <si>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</si>
  <si>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</si>
  <si>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</si>
  <si>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</si>
  <si>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</si>
  <si>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</si>
  <si>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</si>
  <si>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</si>
  <si>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</si>
  <si>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</si>
  <si>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</si>
  <si>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</si>
  <si>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</si>
  <si>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</si>
  <si>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</si>
  <si>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</si>
  <si>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</si>
  <si>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</si>
  <si>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</si>
  <si>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</si>
  <si>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</si>
  <si>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</si>
  <si>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</si>
  <si>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</si>
  <si>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</si>
  <si>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</si>
  <si>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</si>
  <si>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</si>
  <si>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</si>
  <si>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</si>
  <si>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</si>
  <si>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</si>
  <si>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</si>
  <si>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</si>
  <si>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</si>
  <si>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</si>
  <si>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</si>
  <si>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</si>
  <si>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</si>
  <si>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</si>
  <si>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</si>
  <si>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</si>
  <si>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</si>
  <si>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</si>
  <si>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</si>
  <si>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</si>
  <si>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</si>
  <si>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</si>
  <si>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</si>
  <si>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</si>
  <si>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</si>
  <si>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</si>
  <si>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</si>
  <si>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</si>
  <si>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</si>
  <si>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</si>
  <si>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</si>
  <si>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</si>
  <si>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</si>
  <si>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</si>
  <si>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</si>
  <si>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</si>
  <si>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</si>
  <si>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</si>
  <si>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</si>
  <si>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</si>
  <si>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</si>
  <si>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</si>
  <si>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</si>
  <si>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</si>
  <si>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</si>
  <si>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</si>
  <si>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</si>
  <si>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</si>
  <si>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</si>
  <si>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</si>
  <si>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</si>
  <si>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</si>
  <si>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</si>
  <si>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</si>
  <si>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</si>
  <si>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</si>
  <si>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</si>
  <si>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</si>
  <si>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</si>
  <si>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</si>
  <si>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</si>
  <si>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</si>
  <si>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</si>
  <si>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</si>
  <si>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</si>
  <si>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</si>
  <si>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</si>
  <si>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</si>
  <si>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</si>
  <si>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</si>
  <si>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</si>
  <si>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</si>
  <si>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</si>
  <si>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</si>
  <si>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</si>
  <si>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</si>
  <si>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</si>
  <si>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</si>
  <si>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</si>
  <si>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</si>
  <si>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</si>
  <si>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</si>
  <si>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</si>
  <si>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</si>
  <si>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</si>
  <si>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</si>
  <si>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</si>
  <si>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</si>
  <si>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</si>
  <si>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</si>
  <si>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</si>
  <si>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</si>
  <si>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</si>
  <si>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</si>
  <si>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</si>
  <si>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</si>
  <si>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</si>
  <si>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</si>
  <si>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</si>
  <si>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</si>
  <si>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</si>
  <si>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</si>
  <si>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</si>
  <si>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</si>
  <si>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</si>
  <si>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</si>
  <si>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</si>
  <si>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</si>
  <si>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</si>
  <si>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</si>
  <si>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</si>
  <si>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</si>
  <si>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</si>
  <si>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</si>
  <si>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</si>
  <si>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</si>
  <si>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</si>
  <si>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</si>
  <si>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</si>
  <si>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</si>
  <si>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</si>
  <si>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</si>
  <si>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</si>
  <si>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</si>
  <si>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</si>
  <si>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</si>
  <si>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</si>
  <si>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</si>
  <si>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</si>
  <si>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</si>
  <si>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</si>
  <si>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</si>
  <si>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</si>
  <si>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</si>
  <si>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</si>
  <si>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</si>
  <si>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</si>
  <si>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</si>
  <si>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</si>
  <si>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</si>
  <si>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</si>
  <si>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</si>
  <si>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</si>
  <si>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</si>
  <si>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</si>
  <si>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</si>
  <si>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</si>
  <si>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</si>
  <si>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</si>
  <si>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</si>
  <si>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</si>
  <si>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</si>
  <si>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</si>
  <si>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</si>
  <si>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</si>
  <si>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</si>
  <si>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</si>
  <si>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</si>
  <si>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</si>
  <si>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</si>
  <si>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</si>
  <si>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</si>
  <si>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</si>
  <si>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</si>
  <si>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</si>
  <si>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</si>
  <si>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</si>
  <si>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</si>
  <si>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</si>
  <si>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</si>
  <si>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</si>
  <si>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</si>
  <si>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</si>
  <si>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</si>
  <si>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</si>
  <si>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</si>
  <si>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</si>
  <si>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</si>
  <si>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</si>
  <si>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</si>
  <si>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</si>
  <si>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</si>
  <si>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</si>
  <si>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</si>
  <si>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</si>
  <si>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</si>
  <si>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</si>
  <si>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</si>
  <si>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</si>
  <si>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</si>
  <si>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</si>
  <si>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</si>
  <si>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</si>
  <si>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</si>
  <si>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</si>
  <si>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</si>
  <si>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</si>
  <si>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</si>
  <si>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</si>
  <si>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</si>
  <si>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</si>
  <si>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</si>
  <si>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</si>
  <si>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</si>
  <si>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</si>
  <si>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</si>
  <si>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</si>
  <si>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</si>
  <si>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</si>
  <si>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</si>
  <si>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</si>
  <si>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</si>
  <si>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</si>
  <si>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</si>
  <si>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</si>
  <si>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</si>
  <si>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</si>
  <si>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</si>
  <si>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</si>
  <si>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</si>
  <si>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</si>
  <si>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</si>
  <si>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</si>
  <si>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</si>
  <si>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</si>
  <si>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</si>
  <si>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</si>
  <si>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</si>
  <si>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</si>
  <si>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</si>
  <si>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</si>
  <si>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</si>
  <si>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</si>
  <si>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</si>
  <si>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</si>
  <si>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</si>
  <si>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</si>
  <si>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</si>
  <si>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</si>
  <si>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</si>
  <si>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</si>
  <si>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</si>
  <si>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</si>
  <si>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</si>
  <si>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</si>
  <si>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</si>
  <si>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</si>
  <si>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</si>
  <si>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</si>
  <si>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</si>
  <si>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</si>
  <si>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</si>
  <si>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</si>
  <si>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</si>
  <si>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</si>
  <si>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</si>
  <si>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</si>
  <si>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</si>
  <si>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</si>
  <si>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</si>
  <si>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</si>
  <si>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</si>
  <si>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</si>
  <si>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</si>
  <si>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</si>
  <si>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</si>
  <si>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</si>
  <si>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</si>
  <si>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</si>
  <si>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</si>
  <si>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</si>
  <si>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</si>
  <si>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</si>
  <si>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</si>
  <si>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</si>
  <si>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</si>
  <si>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</si>
  <si>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</si>
  <si>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</si>
  <si>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</si>
  <si>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</si>
  <si>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</si>
  <si>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</si>
  <si>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</si>
  <si>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</si>
  <si>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</si>
  <si>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</si>
  <si>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</si>
  <si>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</si>
  <si>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</si>
  <si>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</si>
  <si>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</si>
  <si>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</si>
  <si>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</si>
  <si>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</si>
  <si>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</si>
  <si>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</si>
  <si>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</si>
  <si>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</si>
  <si>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</si>
  <si>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</si>
  <si>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</si>
  <si>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</si>
  <si>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</si>
  <si>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</si>
  <si>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</si>
  <si>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</si>
  <si>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</si>
  <si>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</si>
  <si>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</si>
  <si>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</si>
  <si>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</si>
  <si>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</si>
  <si>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</si>
  <si>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</si>
  <si>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</si>
  <si>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</si>
  <si>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</si>
  <si>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</si>
  <si>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</si>
  <si>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</si>
  <si>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</si>
  <si>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</si>
  <si>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</si>
  <si>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</si>
  <si>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</si>
  <si>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</si>
  <si>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</si>
  <si>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</si>
  <si>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</si>
  <si>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</si>
  <si>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</si>
  <si>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</si>
  <si>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</si>
  <si>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</si>
  <si>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</si>
  <si>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</si>
  <si>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</si>
  <si>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</si>
  <si>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</si>
  <si>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</si>
  <si>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</si>
  <si>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</si>
  <si>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</si>
  <si>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</si>
  <si>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</si>
  <si>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</si>
  <si>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</si>
  <si>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</si>
  <si>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</si>
  <si>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</si>
  <si>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</si>
  <si>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</si>
  <si>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</si>
  <si>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</si>
  <si>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</si>
  <si>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</si>
  <si>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</si>
  <si>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</si>
  <si>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</si>
  <si>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</si>
  <si>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</si>
  <si>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</si>
  <si>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</si>
  <si>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</si>
  <si>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</si>
  <si>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</si>
  <si>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</si>
  <si>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</si>
  <si>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</si>
  <si>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</si>
  <si>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</si>
  <si>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</si>
  <si>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</si>
  <si>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</si>
  <si>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</si>
  <si>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</si>
  <si>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</si>
  <si>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</si>
  <si>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</si>
  <si>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</si>
  <si>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</si>
  <si>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</si>
  <si>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</si>
  <si>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</si>
  <si>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</si>
  <si>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</si>
  <si>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</si>
  <si>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</si>
  <si>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</si>
  <si>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</si>
  <si>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</si>
  <si>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</si>
  <si>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</si>
  <si>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</si>
  <si>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</si>
  <si>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</si>
  <si>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</si>
  <si>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</si>
  <si>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</si>
  <si>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</si>
  <si>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</si>
  <si>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</si>
  <si>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</si>
  <si>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</si>
  <si>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</si>
  <si>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</si>
  <si>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</si>
  <si>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</si>
  <si>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</si>
  <si>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</si>
  <si>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</si>
  <si>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</si>
  <si>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</si>
  <si>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</si>
  <si>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</si>
  <si>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</si>
  <si>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</si>
  <si>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</si>
  <si>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</si>
  <si>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</si>
  <si>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</si>
  <si>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</si>
  <si>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</si>
  <si>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</si>
  <si>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</si>
  <si>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</si>
  <si>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</si>
  <si>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</si>
  <si>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</si>
  <si>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</si>
  <si>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</si>
  <si>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</si>
  <si>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</si>
  <si>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</si>
  <si>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</si>
  <si>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</si>
  <si>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</si>
  <si>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</si>
  <si>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</si>
  <si>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</si>
  <si>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</si>
  <si>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</si>
  <si>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</si>
  <si>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</si>
  <si>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</si>
  <si>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</si>
  <si>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</si>
  <si>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</si>
  <si>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</si>
  <si>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</si>
  <si>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</si>
  <si>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</si>
  <si>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</si>
  <si>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</si>
  <si>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</si>
  <si>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</si>
  <si>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</si>
  <si>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</si>
  <si>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</si>
  <si>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</si>
  <si>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</si>
  <si>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</si>
  <si>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</si>
  <si>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</si>
  <si>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</si>
  <si>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</si>
  <si>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</si>
  <si>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</si>
  <si>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</si>
  <si>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</si>
  <si>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</si>
  <si>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</si>
  <si>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</si>
  <si>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</si>
  <si>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</si>
  <si>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</si>
  <si>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</si>
  <si>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</si>
  <si>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</si>
  <si>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</si>
  <si>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</si>
  <si>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</si>
  <si>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</si>
  <si>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</si>
  <si>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</si>
  <si>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</si>
  <si>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</si>
  <si>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</si>
  <si>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</si>
  <si>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</si>
  <si>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</si>
  <si>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</si>
  <si>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</si>
  <si>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</si>
  <si>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</si>
  <si>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</si>
  <si>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</si>
  <si>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</si>
  <si>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</si>
  <si>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</si>
  <si>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</si>
  <si>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</si>
  <si>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</si>
  <si>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</si>
  <si>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</si>
  <si>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</si>
  <si>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</si>
  <si>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</si>
  <si>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</si>
  <si>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</si>
  <si>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</si>
  <si>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</si>
  <si>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</si>
  <si>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</si>
  <si>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</si>
  <si>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</si>
  <si>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</si>
  <si>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</si>
  <si>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</si>
  <si>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</si>
  <si>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</si>
  <si>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</si>
  <si>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</si>
  <si>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</si>
  <si>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</si>
  <si>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</si>
  <si>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</si>
  <si>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</si>
  <si>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</si>
  <si>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</si>
  <si>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</si>
  <si>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</si>
  <si>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</si>
  <si>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</si>
  <si>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</si>
  <si>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</si>
  <si>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</si>
  <si>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</si>
  <si>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</si>
  <si>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</si>
  <si>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</si>
  <si>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</si>
  <si>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</si>
  <si>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</si>
  <si>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</si>
  <si>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</si>
  <si>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</si>
  <si>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</si>
  <si>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</si>
  <si>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</si>
  <si>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</si>
  <si>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</si>
  <si>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</si>
  <si>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</si>
  <si>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</si>
  <si>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</si>
  <si>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</si>
  <si>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</si>
  <si>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</si>
  <si>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</si>
  <si>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</si>
  <si>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</si>
  <si>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</si>
  <si>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</si>
  <si>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</si>
  <si>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</si>
  <si>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</si>
  <si>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</si>
  <si>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</si>
  <si>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</si>
  <si>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</si>
  <si>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</si>
  <si>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</si>
  <si>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</si>
  <si>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</si>
  <si>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</si>
  <si>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</si>
  <si>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</si>
  <si>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</si>
  <si>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</si>
  <si>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</si>
  <si>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</si>
  <si>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</si>
  <si>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</si>
  <si>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</si>
  <si>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</si>
  <si>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</si>
  <si>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</si>
  <si>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</si>
  <si>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</si>
  <si>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</si>
  <si>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</si>
  <si>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</si>
  <si>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</si>
  <si>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</si>
  <si>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</si>
  <si>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</si>
  <si>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</si>
  <si>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</si>
  <si>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</si>
  <si>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</si>
  <si>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</si>
  <si>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</si>
  <si>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</si>
  <si>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</si>
  <si>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</si>
  <si>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</si>
  <si>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</si>
  <si>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</si>
  <si>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</si>
  <si>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</si>
  <si>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</si>
  <si>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</si>
  <si>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</si>
  <si>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</si>
  <si>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</si>
  <si>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</si>
  <si>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</si>
  <si>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</si>
  <si>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</si>
  <si>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</si>
  <si>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</si>
  <si>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</si>
  <si>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</si>
  <si>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</si>
  <si>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</si>
  <si>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</si>
  <si>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</si>
  <si>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</si>
  <si>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</si>
  <si>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</si>
  <si>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</si>
  <si>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</si>
  <si>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</si>
  <si>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</si>
  <si>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</si>
  <si>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</si>
  <si>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</si>
  <si>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</si>
  <si>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</si>
  <si>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</si>
  <si>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</si>
  <si>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</si>
  <si>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</si>
  <si>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</si>
  <si>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</si>
  <si>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</si>
  <si>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</si>
  <si>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</si>
  <si>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</si>
  <si>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</si>
  <si>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</si>
  <si>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</si>
  <si>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</si>
  <si>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</si>
  <si>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</si>
  <si>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</si>
  <si>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</si>
  <si>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</si>
  <si>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</si>
  <si>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</si>
  <si>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</si>
  <si>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</si>
  <si>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</si>
  <si>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</si>
  <si>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</si>
  <si>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</si>
  <si>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</si>
  <si>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</si>
  <si>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</si>
  <si>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</si>
  <si>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</si>
  <si>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</si>
  <si>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</si>
  <si>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</si>
  <si>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</si>
  <si>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</si>
  <si>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</si>
  <si>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</si>
  <si>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</si>
  <si>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</si>
  <si>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</si>
  <si>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</si>
  <si>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</si>
  <si>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</si>
  <si>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</si>
  <si>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</si>
  <si>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</si>
  <si>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</si>
  <si>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</si>
  <si>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</si>
  <si>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</si>
  <si>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</si>
  <si>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</si>
  <si>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</si>
  <si>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</si>
  <si>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</si>
  <si>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</si>
  <si>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</si>
  <si>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</si>
  <si>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</si>
  <si>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</si>
  <si>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</si>
  <si>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</si>
  <si>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</si>
  <si>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</si>
  <si>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</si>
  <si>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</si>
  <si>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</si>
  <si>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</si>
  <si>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</si>
  <si>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</si>
  <si>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</si>
  <si>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</si>
  <si>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</si>
  <si>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</si>
  <si>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</si>
  <si>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</si>
  <si>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</si>
  <si>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</si>
  <si>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</si>
  <si>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</si>
  <si>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</si>
  <si>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</si>
  <si>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</si>
  <si>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</si>
  <si>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</si>
  <si>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</si>
  <si>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</si>
  <si>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</si>
  <si>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</si>
  <si>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</si>
  <si>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</si>
  <si>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</si>
  <si>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</si>
  <si>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</si>
  <si>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</si>
  <si>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</si>
  <si>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</si>
  <si>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</si>
  <si>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</si>
  <si>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</si>
  <si>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</si>
  <si>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</si>
  <si>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</si>
  <si>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</si>
  <si>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</si>
  <si>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</si>
  <si>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</si>
  <si>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</si>
  <si>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</si>
  <si>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</si>
  <si>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</si>
  <si>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</si>
  <si>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</si>
  <si>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</si>
  <si>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</si>
  <si>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</si>
  <si>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</si>
  <si>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</si>
  <si>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</si>
  <si>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</si>
  <si>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</si>
  <si>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</si>
  <si>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</si>
  <si>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</si>
  <si>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</si>
  <si>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</si>
  <si>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</si>
  <si>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</si>
  <si>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</si>
  <si>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</si>
  <si>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</si>
  <si>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</si>
  <si>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</si>
  <si>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</si>
  <si>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</si>
  <si>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</si>
  <si>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</si>
  <si>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</si>
  <si>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</si>
  <si>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</si>
  <si>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</si>
  <si>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</si>
  <si>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</si>
  <si>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</si>
  <si>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</si>
  <si>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</si>
  <si>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</si>
  <si>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</si>
  <si>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</si>
  <si>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</si>
  <si>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</si>
  <si>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</si>
  <si>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</si>
  <si>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</si>
  <si>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</si>
  <si>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</si>
  <si>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</si>
  <si>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</si>
  <si>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</si>
  <si>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</si>
  <si>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</si>
  <si>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</si>
  <si>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</si>
  <si>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</si>
  <si>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</si>
  <si>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</si>
  <si>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</si>
  <si>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</si>
  <si>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</si>
  <si>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</si>
  <si>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</si>
  <si>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</si>
  <si>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</si>
  <si>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</si>
  <si>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</si>
  <si>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</si>
  <si>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</si>
  <si>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</si>
  <si>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</si>
  <si>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</si>
  <si>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</si>
  <si>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</si>
  <si>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</si>
  <si>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</si>
  <si>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</si>
  <si>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</si>
  <si>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</si>
  <si>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</si>
  <si>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</si>
  <si>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</si>
  <si>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</si>
  <si>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</si>
  <si>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</si>
  <si>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</si>
  <si>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</si>
  <si>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</si>
  <si>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</si>
  <si>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</si>
  <si>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</si>
  <si>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</si>
  <si>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</si>
  <si>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</si>
  <si>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</si>
  <si>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</si>
  <si>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</si>
  <si>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</si>
  <si>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</si>
  <si>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</si>
  <si>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</si>
  <si>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</si>
  <si>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</si>
  <si>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</si>
  <si>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</si>
  <si>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</si>
  <si>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</si>
  <si>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</si>
  <si>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</si>
  <si>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</si>
  <si>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</si>
  <si>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</si>
  <si>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</si>
  <si>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</si>
  <si>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</si>
  <si>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</si>
  <si>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</si>
  <si>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</si>
  <si>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</si>
  <si>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</si>
  <si>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</si>
  <si>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</si>
  <si>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</si>
  <si>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</si>
  <si>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</si>
  <si>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</si>
  <si>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</si>
  <si>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</si>
  <si>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</si>
  <si>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</si>
  <si>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</si>
  <si>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</si>
  <si>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</si>
  <si>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</si>
  <si>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</si>
  <si>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</si>
  <si>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</si>
  <si>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</si>
  <si>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</si>
  <si>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</si>
  <si>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</si>
  <si>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</si>
  <si>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</si>
  <si>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</si>
  <si>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</si>
  <si>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</si>
  <si>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</si>
  <si>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</si>
  <si>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</si>
  <si>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</si>
  <si>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</si>
  <si>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</si>
  <si>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</si>
  <si>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</si>
  <si>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</si>
  <si>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</si>
  <si>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</si>
  <si>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</si>
  <si>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</si>
  <si>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</si>
  <si>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</si>
  <si>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</si>
  <si>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</si>
  <si>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</si>
  <si>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</si>
  <si>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</si>
  <si>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</si>
  <si>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</si>
  <si>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</si>
  <si>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</si>
  <si>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</si>
  <si>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</si>
  <si>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</si>
  <si>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</si>
  <si>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</si>
  <si>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</si>
  <si>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</si>
  <si>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</si>
  <si>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</si>
  <si>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</si>
  <si>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</si>
  <si>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</si>
  <si>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</si>
  <si>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</si>
  <si>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</si>
  <si>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</si>
  <si>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</si>
  <si>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</si>
  <si>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</si>
  <si>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</si>
  <si>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</si>
  <si>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</si>
  <si>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</si>
  <si>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</si>
  <si>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</si>
  <si>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</si>
  <si>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</si>
  <si>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</si>
  <si>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</si>
  <si>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</si>
  <si>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</si>
  <si>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</si>
  <si>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</si>
  <si>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</si>
  <si>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</si>
  <si>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</si>
  <si>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</si>
  <si>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</si>
  <si>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</si>
  <si>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</si>
  <si>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</si>
  <si>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</si>
  <si>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</si>
  <si>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</si>
  <si>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</si>
  <si>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</si>
  <si>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</si>
  <si>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</si>
  <si>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</si>
  <si>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</si>
  <si>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</si>
  <si>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</si>
  <si>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</si>
  <si>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</si>
  <si>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</si>
  <si>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</si>
  <si>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</si>
  <si>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</si>
  <si>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</si>
  <si>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</si>
  <si>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</si>
  <si>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</si>
  <si>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</si>
  <si>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</si>
  <si>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</si>
  <si>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</si>
  <si>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</si>
  <si>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</si>
  <si>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</si>
  <si>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</si>
  <si>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</si>
  <si>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</si>
  <si>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</si>
  <si>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</si>
  <si>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</si>
  <si>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</si>
  <si>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</si>
  <si>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</si>
  <si>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</si>
  <si>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</si>
  <si>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</si>
  <si>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</si>
  <si>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</si>
  <si>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</si>
  <si>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</si>
  <si>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</si>
  <si>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</si>
  <si>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</si>
  <si>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</si>
  <si>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</si>
  <si>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</si>
  <si>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</si>
  <si>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</si>
  <si>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</si>
  <si>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</si>
  <si>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</si>
  <si>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</si>
  <si>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</si>
  <si>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</si>
  <si>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</si>
  <si>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</si>
  <si>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</si>
  <si>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</si>
  <si>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</si>
  <si>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</si>
  <si>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</si>
  <si>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</si>
  <si>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</si>
  <si>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</si>
  <si>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</si>
  <si>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</si>
  <si>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</si>
  <si>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</si>
  <si>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</si>
  <si>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</si>
  <si>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</si>
  <si>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</si>
  <si>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</si>
  <si>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</si>
  <si>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</si>
  <si>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</si>
  <si>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</si>
  <si>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</si>
  <si>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</si>
  <si>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</si>
  <si>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</si>
  <si>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</si>
  <si>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</si>
  <si>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</si>
  <si>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</si>
  <si>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</si>
  <si>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</si>
  <si>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</si>
  <si>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</si>
  <si>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</si>
  <si>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</si>
  <si>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</si>
  <si>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</si>
  <si>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</si>
  <si>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</si>
  <si>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</si>
  <si>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</si>
  <si>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</si>
  <si>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</si>
  <si>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</si>
  <si>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</si>
  <si>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</si>
  <si>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</si>
  <si>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</si>
  <si>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</si>
  <si>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</si>
  <si>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</si>
  <si>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</si>
  <si>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</si>
  <si>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</si>
  <si>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</si>
  <si>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</si>
  <si>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</si>
  <si>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</si>
  <si>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</si>
  <si>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</si>
  <si>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</si>
  <si>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</si>
  <si>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</si>
  <si>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</si>
  <si>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</si>
  <si>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</si>
  <si>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</si>
  <si>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</si>
  <si>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</si>
  <si>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</si>
  <si>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</si>
  <si>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</si>
  <si>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</si>
  <si>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</si>
  <si>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</si>
  <si>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</si>
  <si>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</si>
  <si>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</si>
  <si>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</si>
  <si>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</si>
  <si>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</si>
  <si>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</si>
  <si>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</si>
  <si>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</si>
  <si>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</si>
  <si>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</si>
  <si>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</si>
  <si>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</si>
  <si>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</si>
  <si>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</si>
  <si>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</si>
  <si>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</si>
  <si>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</si>
  <si>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</si>
  <si>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</si>
  <si>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</si>
  <si>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</si>
  <si>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</si>
  <si>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</si>
  <si>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</si>
  <si>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</si>
  <si>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</si>
  <si>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</si>
  <si>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</si>
  <si>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</si>
  <si>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</si>
  <si>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</si>
  <si>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</si>
  <si>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</si>
  <si>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</si>
  <si>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</si>
  <si>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</si>
  <si>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</si>
  <si>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</si>
  <si>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</si>
  <si>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</si>
  <si>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</si>
  <si>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</si>
  <si>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</si>
  <si>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</si>
  <si>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</si>
  <si>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</si>
  <si>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</si>
  <si>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</si>
  <si>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</si>
  <si>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</si>
  <si>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</si>
  <si>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</si>
  <si>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</si>
  <si>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</si>
  <si>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</si>
  <si>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</si>
  <si>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</si>
  <si>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</si>
  <si>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</si>
  <si>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</si>
  <si>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</si>
  <si>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</si>
  <si>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</si>
  <si>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</si>
  <si>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</si>
  <si>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</si>
  <si>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</si>
  <si>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</si>
  <si>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</si>
  <si>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</si>
  <si>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</si>
  <si>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</si>
  <si>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</si>
  <si>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</si>
  <si>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</si>
  <si>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</si>
  <si>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</si>
  <si>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</si>
  <si>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</si>
  <si>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</si>
  <si>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</si>
  <si>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</si>
  <si>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</si>
  <si>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</si>
  <si>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</si>
  <si>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</si>
  <si>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</si>
  <si>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</si>
  <si>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</si>
  <si>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</si>
  <si>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</si>
  <si>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</si>
  <si>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</si>
  <si>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</si>
  <si>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</si>
  <si>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</si>
  <si>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</si>
  <si>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</si>
  <si>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</si>
  <si>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</si>
  <si>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</si>
  <si>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</si>
  <si>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</si>
  <si>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</si>
  <si>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</si>
  <si>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</si>
  <si>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</si>
  <si>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</si>
  <si>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</si>
  <si>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</si>
  <si>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</si>
  <si>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</si>
  <si>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</si>
  <si>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</si>
  <si>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</si>
  <si>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</si>
  <si>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</si>
  <si>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</si>
  <si>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</si>
  <si>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</si>
  <si>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</si>
  <si>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</si>
  <si>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</si>
  <si>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</si>
  <si>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</si>
  <si>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</si>
  <si>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</si>
  <si>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</si>
  <si>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</si>
  <si>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</si>
  <si>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</si>
  <si>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</si>
  <si>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</si>
  <si>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</si>
  <si>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</si>
  <si>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</si>
  <si>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</si>
  <si>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</si>
  <si>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</si>
  <si>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</si>
  <si>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</si>
  <si>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</si>
  <si>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</si>
  <si>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</si>
  <si>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</si>
  <si>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</si>
  <si>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</si>
  <si>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</si>
  <si>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</si>
  <si>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</si>
  <si>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</si>
  <si>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</si>
  <si>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</si>
  <si>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</si>
  <si>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</si>
  <si>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</si>
  <si>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</si>
  <si>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</si>
  <si>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</si>
  <si>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</si>
  <si>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</si>
  <si>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</si>
  <si>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</si>
  <si>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</si>
  <si>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</si>
  <si>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</si>
  <si>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</si>
  <si>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</si>
  <si>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</si>
  <si>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</si>
  <si>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</si>
  <si>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</si>
  <si>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</si>
  <si>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</si>
  <si>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</si>
  <si>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</si>
  <si>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</si>
  <si>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</si>
  <si>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</si>
  <si>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</si>
  <si>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</si>
  <si>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</si>
  <si>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</si>
  <si>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</si>
  <si>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</si>
  <si>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</si>
  <si>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</si>
  <si>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</si>
  <si>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</si>
  <si>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</si>
  <si>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</si>
  <si>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</si>
  <si>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</si>
  <si>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</si>
  <si>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</si>
  <si>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</si>
  <si>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</si>
  <si>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</si>
  <si>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</si>
  <si>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</si>
  <si>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</si>
  <si>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</si>
  <si>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</si>
  <si>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</si>
  <si>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</si>
  <si>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</si>
  <si>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</si>
  <si>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</si>
  <si>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</si>
  <si>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</si>
  <si>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</si>
  <si>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</si>
  <si>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</si>
  <si>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</si>
  <si>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</si>
  <si>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</si>
  <si>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</si>
  <si>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</si>
  <si>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</si>
  <si>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</si>
  <si>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</si>
  <si>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</si>
  <si>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</si>
  <si>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</si>
  <si>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</si>
  <si>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</si>
  <si>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</si>
  <si>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</si>
  <si>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</si>
  <si>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</si>
  <si>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</si>
  <si>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</si>
  <si>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</si>
  <si>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</si>
  <si>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</si>
  <si>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</si>
  <si>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</si>
  <si>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</si>
  <si>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</si>
  <si>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</si>
  <si>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</si>
  <si>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</si>
  <si>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</si>
  <si>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</si>
  <si>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</si>
  <si>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</si>
  <si>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</si>
  <si>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</si>
  <si>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</si>
  <si>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</si>
  <si>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</si>
  <si>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</si>
  <si>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</si>
  <si>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</si>
  <si>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</si>
  <si>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</si>
  <si>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</si>
  <si>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</si>
  <si>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</si>
  <si>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</si>
  <si>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</si>
  <si>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</si>
  <si>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</si>
  <si>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</si>
  <si>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</si>
  <si>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</si>
  <si>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</si>
  <si>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</si>
  <si>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</si>
  <si>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</si>
  <si>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</si>
  <si>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</si>
  <si>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</si>
  <si>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</si>
  <si>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</si>
  <si>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</si>
  <si>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</si>
  <si>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</si>
  <si>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</si>
  <si>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</si>
  <si>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</si>
  <si>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</si>
  <si>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</si>
  <si>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</si>
  <si>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</si>
  <si>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</si>
  <si>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</si>
  <si>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</si>
  <si>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</si>
  <si>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</si>
  <si>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</si>
  <si>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</si>
  <si>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</si>
  <si>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</si>
  <si>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</si>
  <si>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</si>
  <si>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</si>
  <si>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</si>
  <si>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</si>
  <si>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</si>
  <si>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</si>
  <si>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</si>
  <si>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</si>
  <si>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</si>
  <si>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</si>
  <si>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</si>
  <si>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</si>
  <si>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</si>
  <si>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</si>
  <si>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</si>
  <si>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</si>
  <si>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</si>
  <si>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</si>
  <si>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</si>
  <si>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</si>
  <si>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</si>
  <si>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</si>
  <si>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</si>
  <si>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</si>
  <si>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</si>
  <si>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</si>
  <si>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</si>
  <si>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</si>
  <si>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</si>
  <si>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</si>
  <si>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</si>
  <si>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</si>
  <si>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</si>
  <si>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</si>
  <si>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</si>
  <si>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</si>
  <si>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</si>
  <si>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</si>
  <si>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</si>
  <si>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</si>
  <si>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</si>
  <si>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</si>
  <si>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</si>
  <si>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</si>
  <si>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</si>
  <si>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</si>
  <si>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</si>
  <si>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</si>
  <si>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</si>
  <si>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</si>
  <si>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</si>
  <si>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</si>
  <si>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</si>
  <si>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</si>
  <si>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</si>
  <si>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</si>
  <si>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</si>
  <si>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</si>
  <si>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</si>
  <si>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</si>
  <si>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</si>
  <si>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</si>
  <si>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</si>
  <si>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</si>
  <si>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</si>
  <si>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</si>
  <si>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</si>
  <si>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</si>
  <si>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</si>
  <si>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</si>
  <si>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</si>
  <si>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</si>
  <si>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</si>
  <si>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</si>
  <si>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</si>
  <si>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</si>
  <si>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</si>
  <si>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</si>
  <si>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</si>
  <si>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</si>
  <si>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</si>
  <si>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</si>
  <si>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</si>
  <si>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</si>
  <si>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</si>
  <si>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</si>
  <si>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</si>
  <si>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</si>
  <si>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</si>
  <si>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</si>
  <si>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</si>
  <si>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</si>
  <si>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</si>
  <si>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</si>
  <si>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</si>
  <si>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</si>
  <si>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</si>
  <si>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</si>
  <si>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</si>
  <si>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</si>
  <si>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</si>
  <si>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</si>
  <si>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</si>
  <si>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</si>
  <si>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</si>
  <si>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</si>
  <si>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</si>
  <si>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</si>
  <si>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</si>
  <si>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</si>
  <si>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</si>
  <si>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</si>
  <si>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</si>
  <si>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</si>
  <si>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</si>
  <si>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</si>
  <si>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</si>
  <si>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</si>
  <si>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</si>
  <si>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</si>
  <si>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</si>
  <si>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</si>
  <si>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</si>
  <si>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</si>
  <si>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</si>
  <si>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</si>
  <si>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</si>
  <si>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</si>
  <si>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</si>
  <si>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</si>
  <si>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</si>
  <si>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</si>
  <si>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</si>
  <si>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</si>
  <si>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</si>
  <si>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</si>
  <si>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</si>
  <si>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</si>
  <si>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</si>
  <si>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</si>
  <si>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</si>
  <si>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</si>
  <si>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</si>
  <si>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</si>
  <si>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</si>
  <si>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</si>
  <si>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</si>
  <si>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</si>
  <si>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</si>
  <si>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</si>
  <si>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</si>
  <si>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</si>
  <si>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</si>
  <si>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</si>
  <si>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</si>
  <si>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</si>
  <si>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</si>
  <si>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</si>
  <si>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</si>
  <si>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</si>
  <si>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</si>
  <si>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</si>
  <si>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</si>
  <si>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</si>
  <si>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</si>
  <si>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</si>
  <si>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</si>
  <si>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</si>
  <si>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</si>
  <si>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</si>
  <si>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</si>
  <si>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</si>
  <si>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</si>
  <si>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</si>
  <si>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</si>
  <si>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</si>
  <si>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</si>
  <si>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</si>
  <si>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</si>
  <si>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</si>
  <si>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</si>
  <si>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</si>
  <si>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</si>
  <si>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</si>
  <si>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</si>
  <si>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</si>
  <si>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</si>
  <si>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</si>
  <si>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</si>
  <si>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</si>
  <si>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</si>
  <si>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</si>
  <si>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</si>
  <si>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</si>
  <si>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</si>
  <si>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</si>
  <si>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</si>
  <si>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</si>
  <si>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</si>
  <si>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</si>
  <si>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</si>
  <si>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</si>
  <si>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</si>
  <si>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</si>
  <si>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</si>
  <si>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</si>
  <si>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</si>
  <si>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</si>
  <si>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</si>
  <si>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</si>
  <si>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</si>
  <si>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</si>
  <si>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</si>
  <si>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</si>
  <si>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</si>
  <si>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</si>
  <si>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</si>
  <si>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</si>
  <si>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</si>
  <si>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</si>
  <si>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</si>
  <si>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</si>
  <si>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</si>
  <si>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</si>
  <si>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</si>
  <si>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</si>
  <si>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</si>
  <si>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</si>
  <si>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</si>
  <si>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</si>
  <si>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</si>
  <si>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</si>
  <si>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</si>
  <si>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</si>
  <si>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</si>
  <si>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</si>
  <si>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</si>
  <si>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</si>
  <si>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</si>
  <si>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</si>
  <si>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</si>
  <si>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</si>
  <si>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</si>
  <si>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</si>
  <si>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</si>
  <si>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</si>
  <si>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</si>
  <si>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</si>
  <si>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</si>
  <si>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</si>
  <si>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</si>
  <si>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</si>
  <si>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</si>
  <si>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</si>
  <si>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</si>
  <si>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</si>
  <si>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</si>
  <si>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</si>
  <si>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</si>
  <si>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</si>
  <si>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</si>
  <si>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</si>
  <si>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</si>
  <si>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</si>
  <si>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</si>
  <si>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</si>
  <si>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</si>
  <si>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</si>
  <si>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</si>
  <si>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</si>
  <si>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</si>
  <si>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</si>
  <si>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</si>
  <si>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</si>
  <si>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</si>
  <si>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</si>
  <si>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</si>
  <si>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</si>
  <si>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</si>
  <si>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</si>
  <si>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</si>
  <si>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</si>
  <si>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</si>
  <si>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</si>
  <si>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</si>
  <si>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</si>
  <si>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</si>
  <si>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</si>
  <si>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</si>
  <si>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</si>
  <si>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</si>
  <si>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</si>
  <si>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</si>
  <si>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</si>
  <si>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</si>
  <si>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</si>
  <si>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</si>
  <si>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</si>
  <si>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</si>
  <si>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</si>
  <si>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</si>
  <si>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</si>
  <si>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</si>
  <si>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</si>
  <si>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</si>
  <si>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</si>
  <si>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</si>
  <si>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</si>
  <si>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</si>
  <si>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</si>
  <si>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</si>
  <si>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</si>
  <si>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</si>
  <si>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</si>
  <si>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</si>
  <si>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</si>
  <si>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</si>
  <si>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</si>
  <si>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</si>
  <si>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</si>
  <si>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</si>
  <si>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</si>
  <si>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</si>
  <si>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</si>
  <si>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</si>
  <si>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</si>
  <si>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</si>
  <si>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</si>
  <si>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</si>
  <si>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</si>
  <si>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</si>
  <si>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</si>
  <si>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</si>
  <si>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</si>
  <si>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</si>
  <si>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</si>
  <si>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</si>
  <si>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</si>
  <si>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</si>
  <si>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</si>
  <si>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</si>
  <si>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</si>
  <si>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</si>
  <si>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</si>
  <si>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</si>
  <si>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</si>
  <si>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</si>
  <si>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</si>
  <si>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</si>
  <si>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</si>
  <si>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</si>
  <si>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</si>
  <si>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</si>
  <si>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</si>
  <si>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</si>
  <si>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</si>
  <si>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</si>
  <si>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</si>
  <si>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</si>
  <si>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</si>
  <si>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</si>
  <si>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</si>
  <si>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</si>
  <si>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</si>
  <si>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</si>
  <si>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</si>
  <si>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</si>
  <si>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</si>
  <si>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</si>
  <si>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</si>
  <si>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</si>
  <si>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</si>
  <si>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</si>
  <si>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</si>
  <si>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</si>
  <si>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</si>
  <si>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</si>
  <si>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</si>
  <si>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</si>
  <si>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</si>
  <si>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</si>
  <si>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</si>
  <si>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</si>
  <si>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</si>
  <si>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</si>
  <si>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</si>
  <si>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</si>
  <si>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</si>
  <si>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</si>
  <si>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</si>
  <si>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</si>
  <si>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</si>
  <si>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</si>
  <si>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</si>
  <si>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</si>
  <si>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</si>
  <si>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</si>
  <si>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</si>
  <si>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</si>
  <si>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</si>
  <si>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</si>
  <si>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</si>
  <si>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</si>
  <si>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</si>
  <si>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</si>
  <si>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</si>
  <si>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</si>
  <si>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</si>
  <si>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</si>
  <si>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</si>
  <si>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</si>
  <si>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</si>
  <si>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</si>
  <si>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</si>
  <si>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</si>
  <si>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</si>
  <si>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</si>
  <si>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</si>
  <si>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</si>
  <si>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</si>
  <si>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</si>
  <si>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</si>
  <si>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</si>
  <si>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</si>
  <si>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</si>
  <si>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</si>
  <si>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</si>
  <si>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</si>
  <si>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</si>
  <si>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</si>
  <si>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</si>
  <si>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</si>
  <si>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</si>
  <si>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</si>
  <si>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</si>
  <si>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</si>
  <si>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</si>
  <si>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</si>
  <si>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</si>
  <si>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</si>
  <si>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</si>
  <si>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</si>
  <si>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</si>
  <si>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</si>
  <si>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</si>
  <si>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</si>
  <si>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</si>
  <si>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</si>
  <si>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</si>
  <si>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</si>
  <si>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</si>
  <si>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</si>
  <si>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</si>
  <si>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</si>
  <si>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</si>
  <si>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</si>
  <si>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</si>
  <si>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</si>
  <si>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</si>
  <si>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</si>
  <si>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</si>
  <si>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</si>
  <si>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</si>
  <si>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</si>
  <si>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</si>
  <si>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</si>
  <si>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</si>
  <si>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</si>
  <si>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</si>
  <si>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</si>
  <si>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</si>
  <si>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</si>
  <si>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</si>
  <si>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</si>
  <si>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</si>
  <si>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</si>
  <si>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</si>
  <si>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</si>
  <si>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</si>
  <si>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</si>
  <si>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</si>
  <si>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</si>
  <si>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</si>
  <si>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</si>
  <si>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</si>
  <si>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</si>
  <si>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</si>
  <si>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</si>
  <si>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</si>
  <si>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</si>
  <si>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</si>
  <si>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</si>
  <si>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</si>
  <si>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</si>
  <si>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</si>
  <si>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</si>
  <si>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</si>
  <si>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</si>
  <si>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</si>
  <si>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</si>
  <si>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</si>
  <si>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</si>
  <si>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</si>
  <si>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</si>
  <si>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</si>
  <si>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</si>
  <si>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</si>
  <si>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</si>
  <si>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</si>
  <si>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</si>
  <si>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</si>
  <si>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</si>
  <si>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</si>
  <si>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</si>
  <si>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</si>
  <si>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</si>
  <si>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</si>
  <si>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</si>
  <si>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</si>
  <si>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</si>
  <si>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</si>
  <si>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</si>
  <si>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</si>
  <si>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</si>
  <si>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</si>
  <si>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</si>
  <si>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</si>
  <si>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</si>
  <si>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</si>
  <si>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</si>
  <si>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</si>
  <si>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</si>
  <si>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</si>
  <si>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</si>
  <si>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</si>
  <si>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</si>
  <si>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</si>
  <si>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</si>
  <si>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</si>
  <si>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</si>
  <si>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</si>
  <si>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</si>
  <si>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</si>
  <si>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</si>
  <si>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</si>
  <si>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</si>
  <si>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</si>
  <si>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</si>
  <si>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</si>
  <si>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</si>
  <si>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</si>
  <si>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</si>
  <si>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</si>
  <si>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</si>
  <si>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</si>
  <si>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</si>
  <si>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</si>
  <si>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</si>
  <si>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</si>
  <si>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</si>
  <si>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</si>
  <si>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</si>
  <si>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</si>
  <si>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</si>
  <si>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</si>
  <si>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</si>
  <si>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</si>
  <si>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</si>
  <si>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</si>
  <si>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</si>
  <si>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</si>
  <si>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</si>
  <si>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</si>
  <si>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</si>
  <si>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</si>
  <si>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</si>
  <si>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</si>
  <si>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</si>
  <si>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</si>
  <si>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</si>
  <si>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</si>
  <si>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</si>
  <si>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</si>
  <si>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</si>
  <si>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</si>
  <si>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</si>
  <si>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</si>
  <si>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</si>
  <si>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</si>
  <si>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</si>
  <si>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</si>
  <si>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</si>
  <si>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</si>
  <si>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</si>
  <si>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</si>
  <si>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</si>
  <si>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</si>
  <si>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</si>
  <si>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</si>
  <si>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</si>
  <si>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</si>
  <si>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</si>
  <si>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</si>
  <si>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</si>
  <si>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</si>
  <si>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</si>
  <si>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</si>
  <si>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</si>
  <si>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</si>
  <si>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</si>
  <si>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</si>
  <si>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</si>
  <si>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</si>
  <si>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</si>
  <si>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</si>
  <si>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</si>
  <si>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</si>
  <si>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</si>
  <si>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</si>
  <si>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</si>
  <si>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</si>
  <si>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</si>
  <si>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</si>
  <si>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</si>
  <si>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</si>
  <si>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</si>
  <si>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</si>
  <si>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</si>
  <si>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</si>
  <si>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</si>
  <si>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</si>
  <si>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</si>
  <si>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</si>
  <si>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</si>
  <si>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</si>
  <si>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</si>
  <si>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</si>
  <si>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</si>
  <si>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</si>
  <si>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</si>
  <si>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</si>
  <si>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</si>
  <si>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</si>
  <si>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</si>
  <si>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</si>
  <si>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</si>
  <si>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</si>
  <si>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</si>
  <si>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</si>
  <si>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</si>
  <si>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</si>
  <si>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</si>
  <si>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</si>
  <si>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</si>
  <si>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</si>
  <si>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</si>
  <si>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</si>
  <si>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</si>
  <si>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</si>
  <si>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</si>
  <si>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</si>
  <si>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</si>
  <si>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</si>
  <si>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</si>
  <si>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</si>
  <si>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</si>
  <si>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</si>
  <si>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</si>
  <si>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</si>
  <si>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</si>
  <si>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</si>
  <si>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</si>
  <si>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</si>
  <si>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</si>
  <si>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</si>
  <si>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</si>
  <si>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</si>
  <si>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</si>
  <si>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</si>
  <si>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</si>
  <si>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</si>
  <si>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</si>
  <si>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</si>
  <si>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</si>
  <si>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</si>
  <si>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</si>
  <si>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</si>
  <si>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</si>
  <si>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</si>
  <si>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</si>
  <si>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</si>
  <si>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</si>
  <si>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</si>
  <si>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</si>
  <si>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</si>
  <si>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</si>
  <si>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</si>
  <si>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</si>
  <si>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</si>
  <si>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</si>
  <si>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</si>
  <si>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</si>
  <si>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</si>
  <si>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</si>
  <si>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</si>
  <si>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</si>
  <si>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</si>
  <si>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</si>
  <si>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</si>
  <si>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</si>
  <si>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</si>
  <si>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</si>
  <si>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</si>
  <si>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</si>
  <si>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</si>
  <si>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</si>
  <si>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</si>
  <si>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</si>
  <si>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</si>
  <si>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</si>
  <si>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</si>
  <si>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</si>
  <si>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</si>
  <si>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</si>
  <si>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</si>
  <si>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</si>
  <si>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</si>
  <si>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</si>
  <si>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</si>
  <si>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</si>
  <si>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</si>
  <si>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</si>
  <si>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</si>
  <si>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</si>
  <si>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</si>
  <si>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</si>
  <si>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</si>
  <si>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</si>
  <si>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</si>
  <si>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</si>
  <si>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</si>
  <si>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</si>
  <si>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</si>
  <si>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</si>
  <si>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</si>
  <si>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</si>
  <si>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</si>
  <si>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</si>
  <si>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</si>
  <si>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</si>
  <si>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</si>
  <si>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</si>
  <si>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</si>
  <si>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</si>
  <si>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</si>
  <si>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</si>
  <si>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</si>
  <si>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</si>
  <si>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</si>
  <si>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</si>
  <si>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</si>
  <si>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</si>
  <si>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</si>
  <si>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</si>
  <si>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</si>
  <si>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</si>
  <si>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</si>
  <si>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</si>
  <si>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</si>
  <si>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</si>
  <si>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</si>
  <si>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</si>
  <si>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</si>
  <si>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</si>
  <si>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</si>
  <si>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</si>
  <si>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</si>
  <si>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</si>
  <si>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</si>
  <si>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</si>
  <si>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</si>
  <si>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</si>
  <si>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</si>
  <si>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</si>
  <si>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</si>
  <si>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</si>
  <si>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</si>
  <si>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</si>
  <si>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</si>
  <si>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</si>
  <si>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</si>
  <si>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</si>
  <si>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</si>
  <si>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</si>
  <si>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</si>
  <si>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</si>
  <si>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</si>
  <si>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</si>
  <si>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</si>
  <si>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</si>
  <si>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</si>
  <si>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</si>
  <si>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</si>
  <si>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</si>
  <si>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</si>
  <si>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</si>
  <si>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</si>
  <si>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</si>
  <si>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</si>
  <si>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</si>
  <si>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</si>
  <si>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</si>
  <si>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</si>
  <si>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</si>
  <si>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</si>
  <si>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</si>
  <si>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</si>
  <si>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</si>
  <si>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</si>
  <si>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</si>
  <si>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</si>
  <si>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</si>
  <si>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</si>
  <si>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</si>
  <si>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</si>
  <si>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</si>
  <si>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</si>
  <si>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</si>
  <si>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</si>
  <si>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</si>
  <si>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</si>
  <si>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</si>
  <si>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</si>
  <si>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</si>
  <si>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</si>
  <si>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</si>
  <si>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</si>
  <si>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</si>
  <si>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</si>
  <si>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</si>
  <si>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</si>
  <si>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</si>
  <si>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</si>
  <si>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</si>
  <si>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</si>
  <si>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</si>
  <si>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</si>
  <si>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</si>
  <si>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</si>
  <si>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</si>
  <si>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</si>
  <si>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</si>
  <si>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</si>
  <si>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</si>
  <si>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</si>
  <si>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</si>
  <si>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</si>
  <si>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</si>
  <si>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</si>
  <si>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</si>
  <si>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</si>
  <si>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</si>
  <si>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</si>
  <si>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</si>
  <si>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</si>
  <si>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</si>
  <si>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</si>
  <si>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</si>
  <si>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</si>
  <si>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</si>
  <si>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</si>
  <si>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</si>
  <si>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</si>
  <si>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</si>
  <si>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</si>
  <si>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</si>
  <si>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</si>
  <si>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</si>
  <si>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</si>
  <si>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</si>
  <si>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</si>
  <si>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</si>
  <si>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</si>
  <si>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</si>
  <si>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</si>
  <si>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</si>
  <si>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</si>
  <si>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</si>
  <si>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</si>
  <si>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</si>
  <si>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</si>
  <si>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</si>
  <si>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</si>
  <si>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</si>
  <si>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</si>
  <si>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</si>
  <si>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</si>
  <si>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</si>
  <si>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</si>
  <si>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</si>
  <si>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</si>
  <si>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</si>
  <si>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</si>
  <si>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</si>
  <si>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</si>
  <si>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</si>
  <si>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</si>
  <si>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</si>
  <si>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</si>
  <si>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</si>
  <si>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</si>
  <si>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</si>
  <si>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</si>
  <si>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</si>
  <si>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</si>
  <si>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</si>
  <si>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</si>
  <si>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</si>
  <si>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</si>
  <si>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</si>
  <si>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</si>
  <si>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</si>
  <si>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</si>
  <si>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</si>
  <si>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</si>
  <si>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</si>
  <si>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</si>
  <si>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</si>
  <si>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</si>
  <si>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</si>
  <si>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</si>
  <si>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</si>
  <si>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</si>
  <si>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</si>
  <si>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</si>
  <si>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</si>
  <si>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</si>
  <si>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</si>
  <si>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</si>
  <si>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</si>
  <si>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</si>
  <si>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</si>
  <si>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</si>
  <si>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</si>
  <si>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</si>
  <si>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</si>
  <si>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</si>
  <si>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</si>
  <si>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</si>
  <si>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</si>
  <si>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</si>
  <si>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</si>
  <si>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</si>
  <si>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</si>
  <si>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</si>
  <si>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</si>
  <si>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</si>
  <si>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</si>
  <si>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</si>
  <si>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</si>
  <si>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</si>
  <si>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</si>
  <si>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</si>
  <si>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</si>
  <si>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</si>
  <si>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</si>
  <si>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</si>
  <si>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</si>
  <si>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</si>
  <si>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</si>
  <si>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</si>
  <si>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</si>
  <si>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</si>
  <si>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</si>
  <si>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</si>
  <si>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</si>
  <si>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</si>
  <si>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</si>
  <si>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</si>
  <si>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</si>
  <si>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</si>
  <si>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</si>
  <si>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</si>
  <si>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</si>
  <si>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</si>
  <si>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</si>
  <si>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</si>
  <si>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</si>
  <si>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</si>
  <si>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</si>
  <si>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</si>
  <si>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</si>
  <si>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</si>
  <si>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</si>
  <si>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</si>
  <si>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</si>
  <si>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</si>
  <si>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</si>
  <si>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</si>
  <si>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</si>
  <si>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</si>
  <si>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</si>
  <si>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</si>
  <si>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</si>
  <si>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</si>
  <si>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</si>
  <si>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</si>
  <si>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</si>
  <si>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</si>
  <si>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</si>
  <si>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</si>
  <si>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</si>
  <si>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</si>
  <si>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</si>
  <si>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</si>
  <si>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</si>
  <si>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</si>
  <si>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</si>
  <si>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</si>
  <si>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</si>
  <si>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</si>
  <si>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</si>
  <si>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</si>
  <si>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</si>
  <si>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</si>
  <si>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</si>
  <si>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</si>
  <si>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</si>
  <si>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</si>
  <si>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</si>
  <si>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</si>
  <si>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</si>
  <si>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</si>
  <si>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</si>
  <si>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</si>
  <si>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</si>
  <si>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</si>
  <si>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</si>
  <si>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</si>
  <si>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</si>
  <si>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</si>
  <si>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</si>
  <si>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</si>
  <si>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</si>
  <si>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</si>
  <si>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</si>
  <si>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</si>
  <si>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</si>
  <si>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</si>
  <si>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</si>
  <si>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</si>
  <si>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</si>
  <si>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</si>
  <si>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</si>
  <si>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</si>
  <si>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</si>
  <si>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</si>
  <si>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</si>
  <si>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</si>
  <si>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</si>
  <si>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</si>
  <si>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</si>
  <si>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</si>
  <si>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</si>
  <si>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</si>
  <si>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</si>
  <si>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</si>
  <si>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</si>
  <si>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</si>
  <si>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</si>
  <si>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</si>
  <si>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</si>
  <si>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</si>
  <si>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</si>
  <si>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</si>
  <si>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</si>
  <si>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</si>
  <si>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</si>
  <si>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</si>
  <si>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</si>
  <si>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</si>
  <si>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</si>
  <si>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</si>
  <si>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</si>
  <si>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</si>
  <si>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</si>
  <si>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</si>
  <si>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</si>
  <si>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</si>
  <si>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</si>
  <si>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</si>
  <si>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</si>
  <si>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</si>
  <si>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</si>
  <si>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</si>
  <si>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</si>
  <si>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</si>
  <si>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</si>
  <si>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</si>
  <si>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</si>
  <si>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</si>
  <si>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</si>
  <si>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</si>
  <si>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</si>
  <si>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</si>
  <si>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</si>
  <si>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</si>
  <si>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</si>
  <si>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</si>
  <si>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</si>
  <si>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</si>
  <si>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</si>
  <si>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</si>
  <si>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</si>
  <si>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</si>
  <si>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</si>
  <si>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</si>
  <si>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</si>
  <si>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</si>
  <si>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</si>
  <si>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</si>
  <si>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</si>
  <si>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</si>
  <si>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</si>
  <si>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</si>
  <si>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</si>
  <si>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</si>
  <si>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</si>
  <si>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</si>
  <si>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</si>
  <si>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</si>
  <si>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</si>
  <si>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</si>
  <si>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</si>
  <si>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</si>
  <si>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</si>
  <si>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</si>
  <si>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</si>
  <si>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</si>
  <si>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</si>
  <si>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</si>
  <si>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</si>
  <si>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</si>
  <si>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</si>
  <si>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</si>
  <si>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</si>
  <si>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</si>
  <si>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</si>
  <si>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</si>
  <si>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</si>
  <si>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</si>
  <si>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</si>
  <si>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</si>
  <si>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</si>
  <si>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</si>
  <si>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</si>
  <si>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</si>
  <si>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</si>
  <si>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</si>
  <si>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</si>
  <si>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</si>
  <si>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</si>
  <si>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</si>
  <si>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</si>
  <si>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</si>
  <si>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</si>
  <si>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</si>
  <si>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</si>
  <si>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</si>
  <si>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</si>
  <si>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</si>
  <si>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</si>
  <si>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</si>
  <si>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</si>
  <si>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</si>
  <si>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</si>
  <si>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</si>
  <si>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</si>
  <si>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</si>
  <si>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</si>
  <si>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</si>
  <si>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</si>
  <si>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</si>
  <si>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</si>
  <si>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</si>
  <si>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</si>
  <si>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</si>
  <si>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</si>
  <si>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</si>
  <si>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</si>
  <si>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</si>
  <si>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</si>
  <si>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</si>
  <si>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</si>
  <si>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</si>
  <si>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</si>
  <si>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</si>
  <si>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</si>
  <si>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</si>
  <si>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</si>
  <si>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</si>
  <si>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</si>
  <si>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</si>
  <si>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</si>
  <si>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</si>
  <si>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</si>
  <si>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</si>
  <si>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</si>
  <si>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</si>
  <si>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</si>
  <si>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</si>
  <si>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</si>
  <si>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</si>
  <si>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</si>
  <si>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</si>
  <si>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</si>
  <si>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</si>
  <si>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</si>
  <si>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</si>
  <si>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</si>
  <si>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</si>
  <si>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</si>
  <si>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</si>
  <si>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</si>
  <si>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</si>
  <si>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</si>
  <si>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</si>
  <si>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</si>
  <si>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</si>
  <si>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</si>
  <si>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</si>
  <si>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</si>
  <si>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</si>
  <si>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</si>
  <si>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</si>
  <si>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</si>
  <si>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</si>
  <si>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</si>
  <si>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</si>
  <si>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</si>
  <si>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</si>
  <si>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</si>
  <si>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</si>
  <si>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</si>
  <si>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</si>
  <si>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</si>
  <si>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</si>
  <si>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</si>
  <si>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</si>
  <si>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</si>
  <si>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</si>
  <si>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</si>
  <si>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</si>
  <si>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</si>
  <si>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</si>
  <si>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</si>
  <si>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</si>
  <si>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</si>
  <si>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</si>
  <si>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</si>
  <si>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</si>
  <si>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</si>
  <si>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</si>
  <si>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</si>
  <si>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</si>
  <si>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</si>
  <si>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</si>
  <si>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</si>
  <si>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</si>
  <si>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</si>
  <si>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</si>
  <si>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</si>
  <si>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</si>
  <si>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</si>
  <si>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</si>
  <si>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</si>
  <si>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</si>
  <si>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</si>
  <si>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</si>
  <si>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</si>
  <si>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</si>
  <si>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</si>
  <si>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</si>
  <si>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</si>
  <si>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</si>
  <si>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</si>
  <si>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</si>
  <si>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</si>
  <si>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</si>
  <si>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</si>
  <si>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</si>
  <si>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</si>
  <si>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</si>
  <si>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</si>
  <si>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</si>
  <si>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</si>
  <si>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</si>
  <si>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</si>
  <si>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</si>
  <si>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</si>
  <si>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</si>
  <si>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</si>
  <si>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</si>
  <si>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</si>
  <si>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</si>
  <si>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</si>
  <si>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</si>
  <si>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</si>
  <si>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</si>
  <si>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</si>
  <si>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</si>
  <si>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</si>
  <si>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</si>
  <si>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</si>
  <si>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</si>
  <si>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</si>
  <si>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</si>
  <si>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</si>
  <si>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</si>
  <si>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</si>
  <si>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</si>
  <si>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</si>
  <si>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</si>
  <si>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</si>
  <si>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</si>
  <si>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</si>
  <si>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</si>
  <si>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</si>
  <si>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</si>
  <si>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</si>
  <si>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</si>
  <si>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</si>
  <si>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</si>
  <si>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</si>
  <si>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</si>
  <si>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</si>
  <si>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</si>
  <si>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</si>
  <si>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</si>
  <si>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</si>
  <si>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</si>
  <si>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</si>
  <si>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</si>
  <si>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</si>
  <si>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</si>
  <si>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</si>
  <si>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</si>
  <si>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</si>
  <si>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</si>
  <si>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</si>
  <si>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</si>
  <si>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</si>
  <si>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</si>
  <si>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</si>
  <si>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</si>
  <si>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</si>
  <si>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</si>
  <si>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</si>
  <si>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</si>
  <si>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</si>
  <si>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</si>
  <si>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</si>
  <si>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</si>
  <si>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</si>
  <si>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</si>
  <si>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</si>
  <si>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</si>
  <si>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</si>
  <si>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</si>
  <si>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</si>
  <si>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</si>
  <si>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</si>
  <si>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</si>
  <si>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</si>
  <si>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</si>
  <si>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</si>
  <si>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</si>
  <si>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</si>
  <si>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</si>
  <si>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</si>
  <si>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</si>
  <si>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</si>
  <si>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</si>
  <si>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</si>
  <si>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</si>
  <si>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</si>
  <si>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</si>
  <si>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</si>
  <si>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</si>
  <si>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</si>
  <si>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</si>
  <si>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</si>
  <si>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</si>
  <si>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</si>
  <si>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</si>
  <si>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</si>
  <si>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</si>
  <si>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</si>
  <si>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</si>
  <si>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</si>
  <si>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</si>
  <si>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</si>
  <si>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</si>
  <si>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</si>
  <si>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</si>
  <si>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</si>
  <si>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</si>
  <si>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</si>
  <si>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</si>
  <si>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</si>
  <si>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</si>
  <si>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</si>
  <si>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</si>
  <si>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</si>
  <si>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</si>
  <si>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</si>
  <si>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</si>
  <si>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</si>
  <si>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</si>
  <si>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</si>
  <si>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</si>
  <si>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</si>
  <si>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</si>
  <si>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</si>
  <si>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</si>
  <si>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</si>
  <si>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</si>
  <si>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</si>
  <si>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</si>
  <si>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</si>
  <si>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</si>
  <si>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</si>
  <si>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</si>
  <si>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</si>
  <si>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</si>
  <si>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</si>
  <si>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</si>
  <si>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</si>
  <si>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</si>
  <si>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</si>
  <si>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</si>
  <si>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</si>
  <si>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</si>
  <si>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</si>
  <si>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</si>
  <si>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</si>
  <si>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</si>
  <si>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</si>
  <si>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</si>
  <si>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</si>
  <si>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</si>
  <si>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</si>
  <si>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</si>
  <si>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</si>
  <si>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</si>
  <si>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</si>
  <si>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</si>
  <si>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</si>
  <si>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</si>
  <si>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</si>
  <si>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</si>
  <si>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</si>
  <si>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</si>
  <si>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</si>
  <si>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</si>
  <si>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</si>
  <si>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</si>
  <si>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</si>
  <si>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</si>
  <si>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</si>
  <si>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</si>
  <si>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</si>
  <si>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</si>
  <si>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</si>
  <si>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</si>
  <si>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</si>
  <si>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</si>
  <si>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</si>
  <si>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</si>
  <si>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</si>
  <si>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</si>
  <si>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</si>
  <si>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</si>
  <si>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</si>
  <si>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</si>
  <si>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</si>
  <si>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</si>
  <si>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</si>
  <si>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</si>
  <si>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</si>
  <si>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</si>
  <si>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</si>
  <si>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</si>
  <si>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</si>
  <si>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</si>
  <si>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</si>
  <si>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</si>
  <si>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</si>
  <si>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</si>
  <si>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</si>
  <si>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</si>
  <si>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</si>
  <si>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</si>
  <si>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</si>
  <si>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</si>
  <si>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</si>
  <si>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</si>
  <si>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</si>
  <si>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</si>
  <si>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</si>
  <si>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</si>
  <si>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</si>
  <si>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</si>
  <si>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</si>
  <si>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</si>
  <si>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</si>
  <si>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</si>
  <si>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</si>
  <si>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</si>
  <si>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</si>
  <si>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</si>
  <si>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</si>
  <si>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</si>
  <si>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</si>
  <si>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</si>
  <si>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</si>
  <si>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</si>
  <si>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</si>
  <si>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</si>
  <si>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</si>
  <si>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</si>
  <si>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</si>
  <si>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</si>
  <si>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</si>
  <si>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</si>
  <si>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</si>
  <si>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</si>
  <si>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</si>
  <si>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</si>
  <si>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</si>
  <si>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</si>
  <si>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</si>
  <si>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</si>
  <si>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</si>
  <si>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</si>
  <si>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</si>
  <si>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</si>
  <si>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</si>
  <si>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</si>
  <si>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</si>
  <si>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</si>
  <si>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</si>
  <si>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</si>
  <si>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</si>
  <si>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</si>
  <si>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</si>
  <si>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</si>
  <si>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</si>
  <si>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</si>
  <si>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</si>
  <si>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</si>
  <si>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</si>
  <si>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</si>
  <si>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</si>
  <si>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</si>
  <si>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</si>
  <si>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</si>
  <si>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</si>
  <si>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</si>
  <si>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</si>
  <si>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</si>
  <si>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</si>
  <si>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</si>
  <si>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</si>
  <si>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</si>
  <si>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</si>
  <si>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</si>
  <si>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</si>
  <si>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</si>
  <si>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</si>
  <si>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</si>
  <si>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</si>
  <si>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</si>
  <si>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</si>
  <si>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</si>
  <si>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</si>
  <si>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</si>
  <si>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</si>
  <si>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</si>
  <si>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</si>
  <si>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</si>
  <si>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</si>
  <si>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</si>
  <si>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</si>
  <si>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</si>
  <si>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</si>
  <si>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</si>
  <si>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</si>
  <si>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</si>
  <si>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</si>
  <si>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</si>
  <si>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</si>
  <si>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</si>
  <si>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</si>
  <si>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</si>
  <si>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</si>
  <si>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</si>
  <si>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</si>
  <si>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</si>
  <si>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</si>
  <si>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</si>
  <si>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</si>
  <si>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</si>
  <si>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</si>
  <si>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</si>
  <si>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</si>
  <si>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</si>
  <si>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</si>
  <si>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</si>
  <si>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</si>
  <si>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</si>
  <si>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</si>
  <si>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</si>
  <si>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</si>
  <si>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</si>
  <si>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</si>
  <si>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</si>
  <si>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</si>
  <si>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</si>
  <si>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</si>
  <si>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</si>
  <si>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</si>
  <si>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</si>
  <si>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</si>
  <si>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</si>
  <si>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</si>
  <si>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</si>
  <si>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</si>
  <si>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</si>
  <si>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</si>
  <si>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</si>
  <si>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</si>
  <si>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</si>
  <si>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</si>
  <si>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</si>
  <si>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</si>
  <si>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</si>
  <si>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</si>
  <si>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</si>
  <si>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</si>
  <si>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</si>
  <si>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</si>
  <si>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</si>
  <si>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</si>
  <si>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</si>
  <si>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</si>
  <si>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</si>
  <si>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</si>
  <si>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</si>
  <si>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</si>
  <si>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</si>
  <si>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</si>
  <si>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</si>
  <si>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</si>
  <si>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</si>
  <si>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</si>
  <si>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</si>
  <si>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</si>
  <si>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</si>
  <si>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</si>
  <si>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</si>
  <si>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</si>
  <si>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</si>
  <si>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</si>
  <si>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</si>
  <si>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</si>
  <si>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</si>
  <si>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</si>
  <si>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</si>
  <si>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</si>
  <si>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</si>
  <si>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</si>
  <si>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</si>
  <si>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</si>
  <si>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</si>
  <si>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</si>
  <si>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</si>
  <si>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</si>
  <si>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</si>
  <si>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</si>
  <si>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</si>
  <si>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</si>
  <si>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</si>
  <si>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</si>
  <si>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</si>
  <si>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</si>
  <si>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</si>
  <si>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</si>
  <si>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</si>
  <si>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</si>
  <si>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</si>
  <si>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</si>
  <si>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</si>
  <si>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</si>
  <si>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</si>
  <si>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</si>
  <si>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</si>
  <si>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</si>
  <si>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</si>
  <si>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</si>
  <si>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</si>
  <si>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</si>
  <si>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</si>
  <si>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</si>
  <si>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</si>
  <si>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</si>
  <si>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</si>
  <si>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</si>
  <si>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</si>
  <si>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</si>
  <si>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</si>
  <si>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</si>
  <si>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</si>
  <si>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</si>
  <si>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</si>
  <si>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</si>
  <si>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</si>
  <si>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</si>
  <si>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</si>
  <si>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</si>
  <si>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</si>
  <si>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</si>
  <si>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</si>
  <si>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</si>
  <si>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</si>
  <si>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</si>
  <si>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</si>
  <si>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</si>
  <si>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</si>
  <si>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</si>
  <si>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</si>
  <si>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</si>
  <si>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</si>
  <si>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</si>
  <si>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</si>
  <si>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</si>
  <si>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</si>
  <si>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</si>
  <si>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</si>
  <si>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</si>
  <si>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</si>
  <si>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</si>
  <si>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</si>
  <si>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</si>
  <si>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</si>
  <si>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</si>
  <si>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</si>
  <si>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</si>
  <si>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</si>
  <si>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</si>
  <si>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</si>
  <si>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</si>
  <si>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</si>
  <si>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</si>
  <si>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</si>
  <si>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</si>
  <si>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</si>
  <si>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</si>
  <si>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</si>
  <si>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</si>
  <si>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</si>
  <si>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</si>
  <si>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</si>
  <si>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</si>
  <si>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</si>
  <si>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</si>
  <si>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</si>
  <si>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</si>
  <si>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</si>
  <si>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</si>
  <si>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</si>
  <si>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</si>
  <si>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</si>
  <si>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</si>
  <si>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</si>
  <si>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</si>
  <si>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</si>
  <si>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</si>
  <si>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</si>
  <si>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</si>
  <si>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</si>
  <si>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</si>
  <si>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</si>
  <si>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</si>
  <si>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</si>
  <si>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</si>
  <si>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</si>
  <si>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</si>
  <si>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</si>
  <si>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</si>
  <si>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</si>
  <si>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</si>
  <si>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</si>
  <si>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</si>
  <si>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</si>
  <si>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</si>
  <si>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</si>
  <si>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</si>
  <si>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</si>
  <si>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</si>
  <si>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</si>
  <si>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</si>
  <si>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</si>
  <si>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</si>
  <si>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</si>
  <si>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</si>
  <si>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</si>
  <si>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</si>
  <si>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</si>
  <si>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</si>
  <si>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</si>
  <si>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</si>
  <si>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</si>
  <si>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</si>
  <si>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</si>
  <si>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</si>
  <si>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</si>
  <si>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</si>
  <si>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</si>
  <si>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</si>
  <si>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</si>
  <si>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</si>
  <si>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</si>
  <si>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</si>
  <si>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</si>
  <si>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</si>
  <si>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</si>
  <si>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</si>
  <si>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</si>
  <si>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</si>
  <si>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</si>
  <si>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</si>
  <si>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</si>
  <si>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</si>
  <si>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</si>
  <si>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</si>
  <si>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</si>
  <si>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</si>
  <si>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</si>
  <si>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</si>
  <si>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</si>
  <si>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</si>
  <si>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</si>
  <si>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</si>
  <si>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</si>
  <si>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</si>
  <si>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</si>
  <si>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</si>
  <si>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</si>
  <si>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</si>
  <si>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</si>
  <si>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</si>
  <si>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</si>
  <si>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</si>
  <si>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</si>
  <si>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</si>
  <si>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</si>
  <si>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</si>
  <si>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</si>
  <si>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</si>
  <si>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</si>
  <si>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</si>
  <si>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</si>
  <si>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</si>
  <si>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</si>
  <si>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</si>
  <si>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</si>
  <si>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</si>
  <si>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</si>
  <si>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</si>
  <si>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</si>
  <si>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</si>
  <si>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</si>
  <si>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</si>
  <si>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</si>
  <si>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</si>
  <si>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</si>
  <si>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</si>
  <si>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</si>
  <si>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</si>
  <si>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</si>
  <si>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</si>
  <si>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</si>
  <si>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</si>
  <si>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</si>
  <si>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</si>
  <si>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</si>
  <si>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</si>
  <si>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</si>
  <si>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</si>
  <si>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</si>
  <si>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</si>
  <si>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</si>
  <si>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</si>
  <si>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</si>
  <si>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</si>
  <si>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</si>
  <si>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</si>
  <si>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</si>
  <si>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</si>
  <si>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</si>
  <si>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</si>
  <si>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</si>
  <si>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</si>
  <si>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</si>
  <si>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</si>
  <si>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</si>
  <si>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</si>
  <si>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</si>
  <si>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</si>
  <si>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</si>
  <si>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</si>
  <si>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</si>
  <si>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</si>
  <si>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</si>
  <si>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</si>
  <si>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</si>
  <si>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</si>
  <si>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</si>
  <si>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</si>
  <si>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</si>
  <si>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</si>
  <si>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</si>
  <si>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</si>
  <si>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</si>
  <si>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</si>
  <si>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</si>
  <si>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</si>
  <si>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</si>
  <si>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</si>
  <si>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</si>
  <si>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</si>
  <si>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</si>
  <si>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</si>
  <si>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</si>
  <si>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</si>
  <si>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</si>
  <si>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</si>
  <si>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</si>
  <si>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</si>
  <si>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</si>
  <si>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</si>
  <si>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</si>
  <si>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</si>
  <si>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</si>
  <si>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</si>
  <si>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</si>
  <si>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</si>
  <si>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</si>
  <si>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</si>
  <si>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</si>
  <si>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</si>
  <si>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</si>
  <si>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</si>
  <si>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</si>
  <si>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</si>
  <si>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</si>
  <si>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</si>
  <si>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</si>
  <si>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</si>
  <si>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</si>
  <si>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</si>
  <si>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</si>
  <si>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</si>
  <si>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</si>
  <si>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</si>
  <si>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</si>
  <si>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</si>
  <si>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</si>
  <si>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</si>
  <si>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</si>
  <si>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</si>
  <si>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</si>
  <si>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</si>
  <si>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</si>
  <si>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</si>
  <si>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</si>
  <si>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</si>
  <si>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</si>
  <si>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</si>
  <si>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</si>
  <si>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</si>
  <si>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</si>
  <si>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</si>
  <si>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</si>
  <si>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</si>
  <si>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</si>
  <si>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</si>
  <si>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</si>
  <si>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</si>
  <si>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</si>
  <si>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</si>
  <si>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</si>
  <si>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</si>
  <si>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</si>
  <si>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</si>
  <si>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</si>
  <si>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</si>
  <si>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</si>
  <si>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</si>
  <si>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</si>
  <si>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</si>
  <si>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</si>
  <si>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</si>
  <si>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</si>
  <si>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</si>
  <si>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</si>
  <si>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</si>
  <si>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</si>
  <si>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</si>
  <si>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</si>
  <si>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</si>
  <si>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</si>
  <si>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</si>
  <si>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</si>
  <si>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</si>
  <si>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</si>
  <si>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</si>
  <si>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</si>
  <si>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</si>
  <si>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</si>
  <si>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</si>
  <si>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</si>
  <si>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</si>
  <si>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</si>
  <si>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</si>
  <si>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</si>
  <si>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</si>
  <si>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</si>
  <si>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</si>
  <si>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</si>
  <si>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</si>
  <si>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</si>
  <si>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</si>
  <si>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</si>
  <si>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</si>
  <si>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</si>
  <si>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</si>
  <si>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</si>
  <si>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</si>
  <si>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</si>
  <si>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</si>
  <si>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</si>
  <si>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</si>
  <si>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</si>
  <si>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</si>
  <si>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</si>
  <si>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</si>
  <si>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</si>
  <si>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</si>
  <si>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</si>
  <si>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</si>
  <si>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</si>
  <si>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</si>
  <si>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</si>
  <si>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</si>
  <si>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</si>
  <si>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</si>
  <si>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</si>
  <si>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</si>
  <si>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</si>
  <si>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</si>
  <si>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</si>
  <si>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</si>
  <si>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</si>
  <si>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</si>
  <si>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</si>
  <si>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</si>
  <si>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</si>
  <si>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</si>
  <si>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</si>
  <si>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</si>
  <si>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</si>
  <si>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</si>
  <si>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</si>
  <si>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</si>
  <si>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</si>
  <si>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</si>
  <si>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</si>
  <si>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</si>
  <si>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</si>
  <si>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</si>
  <si>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</si>
  <si>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</si>
  <si>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</si>
  <si>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</si>
  <si>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</si>
  <si>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</si>
  <si>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</si>
  <si>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</si>
  <si>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</si>
  <si>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</si>
  <si>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</si>
  <si>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</si>
  <si>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</si>
  <si>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</si>
  <si>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</si>
  <si>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</si>
  <si>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</si>
  <si>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</si>
  <si>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</si>
  <si>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</si>
  <si>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</si>
  <si>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</si>
  <si>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</si>
  <si>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</si>
  <si>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</si>
  <si>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</si>
  <si>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</si>
  <si>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</si>
  <si>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</si>
  <si>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</si>
  <si>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</si>
  <si>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</si>
  <si>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</si>
  <si>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</si>
  <si>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</si>
  <si>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</si>
  <si>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</si>
  <si>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</si>
  <si>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</si>
  <si>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</si>
  <si>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</si>
  <si>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</si>
  <si>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</si>
  <si>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</si>
  <si>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</si>
  <si>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</si>
  <si>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</si>
  <si>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</si>
  <si>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</si>
  <si>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</si>
  <si>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</si>
  <si>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</si>
  <si>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</si>
  <si>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</si>
  <si>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</si>
  <si>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</si>
  <si>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</si>
  <si>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</si>
  <si>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</si>
  <si>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</si>
  <si>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</si>
  <si>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</si>
  <si>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</si>
  <si>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</si>
  <si>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</si>
  <si>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</si>
  <si>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</si>
  <si>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</si>
  <si>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</si>
  <si>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</si>
  <si>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</si>
  <si>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</si>
  <si>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</si>
  <si>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</si>
  <si>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</si>
  <si>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</si>
  <si>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</si>
  <si>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</si>
  <si>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</si>
  <si>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</si>
  <si>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</si>
  <si>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</si>
  <si>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</si>
  <si>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</si>
  <si>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</si>
  <si>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</si>
  <si>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</si>
  <si>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</si>
  <si>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</si>
  <si>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</si>
  <si>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</si>
  <si>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</si>
  <si>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</si>
  <si>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</si>
  <si>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</si>
  <si>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</si>
  <si>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</si>
  <si>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</si>
  <si>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</si>
  <si>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</si>
  <si>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</si>
  <si>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</si>
  <si>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</si>
  <si>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</si>
  <si>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</si>
  <si>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</si>
  <si>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</si>
  <si>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</si>
  <si>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</si>
  <si>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</si>
  <si>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</si>
  <si>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</si>
  <si>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</si>
  <si>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</si>
  <si>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</si>
  <si>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</si>
  <si>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</si>
  <si>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</si>
  <si>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</si>
  <si>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</si>
  <si>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</si>
  <si>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</si>
  <si>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</si>
  <si>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</si>
  <si>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</si>
  <si>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</si>
  <si>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</si>
  <si>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</si>
  <si>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</si>
  <si>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</si>
  <si>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</si>
  <si>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</si>
  <si>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</si>
  <si>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</si>
  <si>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</si>
  <si>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</si>
  <si>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</si>
  <si>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</si>
  <si>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</si>
  <si>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</si>
  <si>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</si>
  <si>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</si>
  <si>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</si>
  <si>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</si>
  <si>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</si>
  <si>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</si>
  <si>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</si>
  <si>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</si>
  <si>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</si>
  <si>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</si>
  <si>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</si>
  <si>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</si>
  <si>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</si>
  <si>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</si>
  <si>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</si>
  <si>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</si>
  <si>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</si>
  <si>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</si>
  <si>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</si>
  <si>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</si>
  <si>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</si>
  <si>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</si>
  <si>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</si>
  <si>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</si>
  <si>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</si>
  <si>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</si>
  <si>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</si>
  <si>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</si>
  <si>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</si>
  <si>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</si>
  <si>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</si>
  <si>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</si>
  <si>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</si>
  <si>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</si>
  <si>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</si>
  <si>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</si>
  <si>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</si>
  <si>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</si>
  <si>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</si>
  <si>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</si>
  <si>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</si>
  <si>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</si>
  <si>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</si>
  <si>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</si>
  <si>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</si>
  <si>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</si>
  <si>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</si>
  <si>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</si>
  <si>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</si>
  <si>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</si>
  <si>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</si>
  <si>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</si>
  <si>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</si>
  <si>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</si>
  <si>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</si>
  <si>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</si>
  <si>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</si>
  <si>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</si>
  <si>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</si>
  <si>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</si>
  <si>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</si>
  <si>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</si>
  <si>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</si>
  <si>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</si>
  <si>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</si>
  <si>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</si>
  <si>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</si>
  <si>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</si>
  <si>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</si>
  <si>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</si>
  <si>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</si>
  <si>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</si>
  <si>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</si>
  <si>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</si>
  <si>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</si>
  <si>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</si>
  <si>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</si>
  <si>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</si>
  <si>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</si>
  <si>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</si>
  <si>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</si>
  <si>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</si>
  <si>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</si>
  <si>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</si>
  <si>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</si>
  <si>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</si>
  <si>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</si>
  <si>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</si>
  <si>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</si>
  <si>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</si>
  <si>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</si>
  <si>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</si>
  <si>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</si>
  <si>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</si>
  <si>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</si>
  <si>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</si>
  <si>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</si>
  <si>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</si>
  <si>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</si>
  <si>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</si>
  <si>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</si>
  <si>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</si>
  <si>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</si>
  <si>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</si>
  <si>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</si>
  <si>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</si>
  <si>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</si>
  <si>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</si>
  <si>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</si>
  <si>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</si>
  <si>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</si>
  <si>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</si>
  <si>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</si>
  <si>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</si>
  <si>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</si>
  <si>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</si>
  <si>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</si>
  <si>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</si>
  <si>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</si>
  <si>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</si>
  <si>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</si>
  <si>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</si>
  <si>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</si>
  <si>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</si>
  <si>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</si>
  <si>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</si>
  <si>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</si>
  <si>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</si>
  <si>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</si>
  <si>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</si>
  <si>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</si>
  <si>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</si>
  <si>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</si>
  <si>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</si>
  <si>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</si>
  <si>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</si>
  <si>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</si>
  <si>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</si>
  <si>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</si>
  <si>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</si>
  <si>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</si>
  <si>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</si>
  <si>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</si>
  <si>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</si>
  <si>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</si>
  <si>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</si>
  <si>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</si>
  <si>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</si>
  <si>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</si>
  <si>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</si>
  <si>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</si>
  <si>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</si>
  <si>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</si>
  <si>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</si>
  <si>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</si>
  <si>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</si>
  <si>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</si>
  <si>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</si>
  <si>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</si>
  <si>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</si>
  <si>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</si>
  <si>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</si>
  <si>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</si>
  <si>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</si>
  <si>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</si>
  <si>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</si>
  <si>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</si>
  <si>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</si>
  <si>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</si>
  <si>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</si>
  <si>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</si>
  <si>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</si>
  <si>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</si>
  <si>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</si>
  <si>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</si>
  <si>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</si>
  <si>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</si>
  <si>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</si>
  <si>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</si>
  <si>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</si>
  <si>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</si>
  <si>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</si>
  <si>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</si>
  <si>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</si>
  <si>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</si>
  <si>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</si>
  <si>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</si>
  <si>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</si>
  <si>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</si>
  <si>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</si>
  <si>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</si>
  <si>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</si>
  <si>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</si>
  <si>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</si>
  <si>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</si>
  <si>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</si>
  <si>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</si>
  <si>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</si>
  <si>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</si>
  <si>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</si>
  <si>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</si>
  <si>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</si>
  <si>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</si>
  <si>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</si>
  <si>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</si>
  <si>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</si>
  <si>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</si>
  <si>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</si>
  <si>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</si>
  <si>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</si>
  <si>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</si>
  <si>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</si>
  <si>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</si>
  <si>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</si>
  <si>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</si>
  <si>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</si>
  <si>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</si>
  <si>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</si>
  <si>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</si>
  <si>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</si>
  <si>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</si>
  <si>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</si>
  <si>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</si>
  <si>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</si>
  <si>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</si>
  <si>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</si>
  <si>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</si>
  <si>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</si>
  <si>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</si>
  <si>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</si>
  <si>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</si>
  <si>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</si>
  <si>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</si>
  <si>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</si>
  <si>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</si>
  <si>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</si>
  <si>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</si>
  <si>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</si>
  <si>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</si>
  <si>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</si>
  <si>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</si>
  <si>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</si>
  <si>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</si>
  <si>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</si>
  <si>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</si>
  <si>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</si>
  <si>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</si>
  <si>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</si>
  <si>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</si>
  <si>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</si>
  <si>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</si>
  <si>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</si>
  <si>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</si>
  <si>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</si>
  <si>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</si>
  <si>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</si>
  <si>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</si>
  <si>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</si>
  <si>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</si>
  <si>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</si>
  <si>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</si>
  <si>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</si>
  <si>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</si>
  <si>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</si>
  <si>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</si>
  <si>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</si>
  <si>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</si>
  <si>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</si>
  <si>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</si>
  <si>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</si>
  <si>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</si>
  <si>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</si>
  <si>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</si>
  <si>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</si>
  <si>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</si>
  <si>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</si>
  <si>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</si>
  <si>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</si>
  <si>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</si>
  <si>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</si>
  <si>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</si>
  <si>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</si>
  <si>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</si>
  <si>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</si>
  <si>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</si>
  <si>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</si>
  <si>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</si>
  <si>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</si>
  <si>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</si>
  <si>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</si>
  <si>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</si>
  <si>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</si>
  <si>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</si>
  <si>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</si>
  <si>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</si>
  <si>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</si>
  <si>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</si>
  <si>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</si>
  <si>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</si>
  <si>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</si>
  <si>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</si>
  <si>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</si>
  <si>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</si>
  <si>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</si>
  <si>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</si>
  <si>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</si>
  <si>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</si>
  <si>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</si>
  <si>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</si>
  <si>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</si>
  <si>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</si>
  <si>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</si>
  <si>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</si>
  <si>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</si>
  <si>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</si>
  <si>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</si>
  <si>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</si>
  <si>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</si>
  <si>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</si>
  <si>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</si>
  <si>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</si>
  <si>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</si>
  <si>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</si>
  <si>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</si>
  <si>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</si>
  <si>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</si>
  <si>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</si>
  <si>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</si>
  <si>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</si>
  <si>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</si>
  <si>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</si>
  <si>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</si>
  <si>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</si>
  <si>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</si>
  <si>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</si>
  <si>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</si>
  <si>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</si>
  <si>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</si>
  <si>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</si>
  <si>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</si>
  <si>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</si>
  <si>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</si>
  <si>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</si>
  <si>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</si>
  <si>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</si>
  <si>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</si>
  <si>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</si>
  <si>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</si>
  <si>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</si>
  <si>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</si>
  <si>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</si>
  <si>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</si>
  <si>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</si>
  <si>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</si>
  <si>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</si>
  <si>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</si>
  <si>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</si>
  <si>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</si>
  <si>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</si>
  <si>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</si>
  <si>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</si>
  <si>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</si>
  <si>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</si>
  <si>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</si>
  <si>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</si>
  <si>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</si>
  <si>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</si>
  <si>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</si>
  <si>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</si>
  <si>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</si>
  <si>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</si>
  <si>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</si>
  <si>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</si>
  <si>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</si>
  <si>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</si>
  <si>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</si>
  <si>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</si>
  <si>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</si>
  <si>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</si>
  <si>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</si>
  <si>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</si>
  <si>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</si>
  <si>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</si>
  <si>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</si>
  <si>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</si>
  <si>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</si>
  <si>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</si>
  <si>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</si>
  <si>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</si>
  <si>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</si>
  <si>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</si>
  <si>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</si>
  <si>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</si>
  <si>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</si>
  <si>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</si>
  <si>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</si>
  <si>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</si>
  <si>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</si>
  <si>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</si>
  <si>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</si>
  <si>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</si>
  <si>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</si>
  <si>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</si>
  <si>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</si>
  <si>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</si>
  <si>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</si>
  <si>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</si>
  <si>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</si>
  <si>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</si>
  <si>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</si>
  <si>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</si>
  <si>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</si>
  <si>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</si>
  <si>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</si>
  <si>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</si>
  <si>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</si>
  <si>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</si>
  <si>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</si>
  <si>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</si>
  <si>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</si>
  <si>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</si>
  <si>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</si>
  <si>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</si>
  <si>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</si>
  <si>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</si>
  <si>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</si>
  <si>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</si>
  <si>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</si>
  <si>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</si>
  <si>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</si>
  <si>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</si>
  <si>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</si>
  <si>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</si>
  <si>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</si>
  <si>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</si>
  <si>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</si>
  <si>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</si>
  <si>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</si>
  <si>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</si>
  <si>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</si>
  <si>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</si>
  <si>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</si>
  <si>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</si>
  <si>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</si>
  <si>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</si>
  <si>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</si>
  <si>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</si>
  <si>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</si>
  <si>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</si>
  <si>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</si>
  <si>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</si>
  <si>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</si>
  <si>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</si>
  <si>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</si>
  <si>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</si>
  <si>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</si>
  <si>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</si>
  <si>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</si>
  <si>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</si>
  <si>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</si>
  <si>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</si>
  <si>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</si>
  <si>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</si>
  <si>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</si>
  <si>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</si>
  <si>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</si>
  <si>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</si>
  <si>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</si>
  <si>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</si>
  <si>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</si>
  <si>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</si>
  <si>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</si>
  <si>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</si>
  <si>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</si>
  <si>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</si>
  <si>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</si>
  <si>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</si>
  <si>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</si>
  <si>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</si>
  <si>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</si>
  <si>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</si>
  <si>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</si>
  <si>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</si>
  <si>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</si>
  <si>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</si>
  <si>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</si>
  <si>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</si>
  <si>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</si>
  <si>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</si>
  <si>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</si>
  <si>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</si>
  <si>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</si>
  <si>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</si>
  <si>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</si>
  <si>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</si>
  <si>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</si>
  <si>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</si>
  <si>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</si>
  <si>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</si>
  <si>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</si>
  <si>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</si>
  <si>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</si>
  <si>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</si>
  <si>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</si>
  <si>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</si>
  <si>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</si>
  <si>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</si>
  <si>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</si>
  <si>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</si>
  <si>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</si>
  <si>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</si>
  <si>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</si>
  <si>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</si>
  <si>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</si>
  <si>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</si>
  <si>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</si>
  <si>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</si>
  <si>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</si>
  <si>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</si>
  <si>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</si>
  <si>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</si>
  <si>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</si>
  <si>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</si>
  <si>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</si>
  <si>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</si>
  <si>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</si>
  <si>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</si>
  <si>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</si>
  <si>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</si>
  <si>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</si>
  <si>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</si>
  <si>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</si>
  <si>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</si>
  <si>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</si>
  <si>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</si>
  <si>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</si>
  <si>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</si>
  <si>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</si>
  <si>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</si>
  <si>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</si>
  <si>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</si>
  <si>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</si>
  <si>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</si>
  <si>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</si>
  <si>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</si>
  <si>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</si>
  <si>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</si>
  <si>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</si>
  <si>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</si>
  <si>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</si>
  <si>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</si>
  <si>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</si>
  <si>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</si>
  <si>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</si>
  <si>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</si>
  <si>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</si>
  <si>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</si>
  <si>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</si>
  <si>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</si>
  <si>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</si>
  <si>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</si>
  <si>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</si>
  <si>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</si>
  <si>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</si>
  <si>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</si>
  <si>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</si>
  <si>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</si>
  <si>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</si>
  <si>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</si>
  <si>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</si>
  <si>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</si>
  <si>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</si>
  <si>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</si>
  <si>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</si>
  <si>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</si>
  <si>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</si>
  <si>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</si>
  <si>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</si>
  <si>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</si>
  <si>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</si>
  <si>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</si>
  <si>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</si>
  <si>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</si>
  <si>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</si>
  <si>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</si>
  <si>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</si>
  <si>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</si>
  <si>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</si>
  <si>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</si>
  <si>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</si>
  <si>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</si>
  <si>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</si>
  <si>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</si>
  <si>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</si>
  <si>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</si>
  <si>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</si>
  <si>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</si>
  <si>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</si>
  <si>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</si>
  <si>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</si>
  <si>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</si>
  <si>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</si>
  <si>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</si>
  <si>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</si>
  <si>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</si>
  <si>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</si>
  <si>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</si>
  <si>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</si>
  <si>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</si>
  <si>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</si>
  <si>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</si>
  <si>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</si>
  <si>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</si>
  <si>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</si>
  <si>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</si>
  <si>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</si>
  <si>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</si>
  <si>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</si>
  <si>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</si>
  <si>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</si>
  <si>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</si>
  <si>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</si>
  <si>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</si>
  <si>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</si>
  <si>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</si>
  <si>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</si>
  <si>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</si>
  <si>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</si>
  <si>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</si>
  <si>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</si>
  <si>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</si>
  <si>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</si>
  <si>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</si>
  <si>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</si>
  <si>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</si>
  <si>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</si>
  <si>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</si>
  <si>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</si>
  <si>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</si>
  <si>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</si>
  <si>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</si>
  <si>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</si>
  <si>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</si>
  <si>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</si>
  <si>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</si>
  <si>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</si>
  <si>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</si>
  <si>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</si>
  <si>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</si>
  <si>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</si>
  <si>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</si>
  <si>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</si>
  <si>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</si>
  <si>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</si>
  <si>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</si>
  <si>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</si>
  <si>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</si>
  <si>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</si>
  <si>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</si>
  <si>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</si>
  <si>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</si>
  <si>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</si>
  <si>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</si>
  <si>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</si>
  <si>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</si>
  <si>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</si>
  <si>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</si>
  <si>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</si>
  <si>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</si>
  <si>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</si>
  <si>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</si>
  <si>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</si>
  <si>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</si>
  <si>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</si>
  <si>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</si>
  <si>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</si>
  <si>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</si>
  <si>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</si>
  <si>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</si>
  <si>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</si>
  <si>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</si>
  <si>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</si>
  <si>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</si>
  <si>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</si>
  <si>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</si>
  <si>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</si>
  <si>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</si>
  <si>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</si>
  <si>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</si>
  <si>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</si>
  <si>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</si>
  <si>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</si>
  <si>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</si>
  <si>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</si>
  <si>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</si>
  <si>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</si>
  <si>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</si>
  <si>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</si>
  <si>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</si>
  <si>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</si>
  <si>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</si>
  <si>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</si>
  <si>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</si>
  <si>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</si>
  <si>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</si>
  <si>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</si>
  <si>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</si>
  <si>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</si>
  <si>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</si>
  <si>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</si>
  <si>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</si>
  <si>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</si>
  <si>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</si>
  <si>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</si>
  <si>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</si>
  <si>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</si>
  <si>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</si>
  <si>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</si>
  <si>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</si>
  <si>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</si>
  <si>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</si>
  <si>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</si>
  <si>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</si>
  <si>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</si>
  <si>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</si>
  <si>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</si>
  <si>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</si>
  <si>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</si>
  <si>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</si>
  <si>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</si>
  <si>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</si>
  <si>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</si>
  <si>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</si>
  <si>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</si>
  <si>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</si>
  <si>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</si>
  <si>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</si>
  <si>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</si>
  <si>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</si>
  <si>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</si>
  <si>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</si>
  <si>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</si>
  <si>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</si>
  <si>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</si>
  <si>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</si>
  <si>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</si>
  <si>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</si>
  <si>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</si>
  <si>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</si>
  <si>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</si>
  <si>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</si>
  <si>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</si>
  <si>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</si>
  <si>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</si>
  <si>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</si>
  <si>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</si>
  <si>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</si>
  <si>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</si>
  <si>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</si>
  <si>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</si>
  <si>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</si>
  <si>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</si>
  <si>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</si>
  <si>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</si>
  <si>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</si>
  <si>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</si>
  <si>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</si>
  <si>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</si>
  <si>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</si>
  <si>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</si>
  <si>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</si>
  <si>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</si>
  <si>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</si>
  <si>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</si>
  <si>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</si>
  <si>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</si>
  <si>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</si>
  <si>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</si>
  <si>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</si>
  <si>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</si>
  <si>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</si>
  <si>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</si>
  <si>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</si>
  <si>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</si>
  <si>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</si>
  <si>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</si>
  <si>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</si>
  <si>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</si>
  <si>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</si>
  <si>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</si>
  <si>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</si>
  <si>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</si>
  <si>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</si>
  <si>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</si>
  <si>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</si>
  <si>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</si>
  <si>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</si>
  <si>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</si>
  <si>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</si>
  <si>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</si>
  <si>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</si>
  <si>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</si>
  <si>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</si>
  <si>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</si>
  <si>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</si>
  <si>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</si>
  <si>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</si>
  <si>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</si>
  <si>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</si>
  <si>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</si>
  <si>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</si>
  <si>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</si>
  <si>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</si>
  <si>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</si>
  <si>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</si>
  <si>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</si>
  <si>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</si>
  <si>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</si>
  <si>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</si>
  <si>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</si>
  <si>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</si>
  <si>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</si>
  <si>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</si>
  <si>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</si>
  <si>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</si>
  <si>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</si>
  <si>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</si>
  <si>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</si>
  <si>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</si>
  <si>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</si>
  <si>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</si>
  <si>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</si>
  <si>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</si>
  <si>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</si>
  <si>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</si>
  <si>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</si>
  <si>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</si>
  <si>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</si>
  <si>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</si>
  <si>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</si>
  <si>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</si>
  <si>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</si>
  <si>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</si>
  <si>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</si>
  <si>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</si>
  <si>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</si>
  <si>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</si>
  <si>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</si>
  <si>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</si>
  <si>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</si>
  <si>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</si>
  <si>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</si>
  <si>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</si>
  <si>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</si>
  <si>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</si>
  <si>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</si>
  <si>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</si>
  <si>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</si>
  <si>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</si>
  <si>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</si>
  <si>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</si>
  <si>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</si>
  <si>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</si>
  <si>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</si>
  <si>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</si>
  <si>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</si>
  <si>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</si>
  <si>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</si>
  <si>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</si>
  <si>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</si>
  <si>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</si>
  <si>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</si>
  <si>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</si>
  <si>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</si>
  <si>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</si>
  <si>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</si>
  <si>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</si>
  <si>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</si>
  <si>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</si>
  <si>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</si>
  <si>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</si>
  <si>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</si>
  <si>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</si>
  <si>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</si>
  <si>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</si>
  <si>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</si>
  <si>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</si>
  <si>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</si>
  <si>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</si>
  <si>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</si>
  <si>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</si>
  <si>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</si>
  <si>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</si>
  <si>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</si>
  <si>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</si>
  <si>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</si>
  <si>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</si>
  <si>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</si>
  <si>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</si>
  <si>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</si>
  <si>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</si>
  <si>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</si>
  <si>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</si>
  <si>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</si>
  <si>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</si>
  <si>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</si>
  <si>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</si>
  <si>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</si>
  <si>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</si>
  <si>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</si>
  <si>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</si>
  <si>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</si>
  <si>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</si>
  <si>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</si>
  <si>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</si>
  <si>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</si>
  <si>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</si>
  <si>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</si>
  <si>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</si>
  <si>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</si>
  <si>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</si>
  <si>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</si>
  <si>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</si>
  <si>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</si>
  <si>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</si>
  <si>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</si>
  <si>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</si>
  <si>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</si>
  <si>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</si>
  <si>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</si>
  <si>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</si>
  <si>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</si>
  <si>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</si>
  <si>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</si>
  <si>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</si>
  <si>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</si>
  <si>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</si>
  <si>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</si>
  <si>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</si>
  <si>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</si>
  <si>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</si>
  <si>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</si>
  <si>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</si>
  <si>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</si>
  <si>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</si>
  <si>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</si>
  <si>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</si>
  <si>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</si>
  <si>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</si>
  <si>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</si>
  <si>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</si>
  <si>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</si>
  <si>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</si>
  <si>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</si>
  <si>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</si>
  <si>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</si>
  <si>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</si>
  <si>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</si>
  <si>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</si>
  <si>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</si>
  <si>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</si>
  <si>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</si>
  <si>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</si>
  <si>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</si>
  <si>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</si>
  <si>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</si>
  <si>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</si>
  <si>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</si>
  <si>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</si>
  <si>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</si>
  <si>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</si>
  <si>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</si>
  <si>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</si>
  <si>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</si>
  <si>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</si>
  <si>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</si>
  <si>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</si>
  <si>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</si>
  <si>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</si>
  <si>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</si>
  <si>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</si>
  <si>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</si>
  <si>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</si>
  <si>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</si>
  <si>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</si>
  <si>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</si>
  <si>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</si>
  <si>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</si>
  <si>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</si>
  <si>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</si>
  <si>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</si>
  <si>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</si>
  <si>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</si>
  <si>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</si>
  <si>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</si>
  <si>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</si>
  <si>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</si>
  <si>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</si>
  <si>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</si>
  <si>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</si>
  <si>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</si>
  <si>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</si>
  <si>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</si>
  <si>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</si>
  <si>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</si>
  <si>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</si>
  <si>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</si>
  <si>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</si>
  <si>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</si>
  <si>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</si>
  <si>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</si>
  <si>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</si>
  <si>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</si>
  <si>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</si>
  <si>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</si>
  <si>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</si>
  <si>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</si>
  <si>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</si>
  <si>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</si>
  <si>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</si>
  <si>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</si>
  <si>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</si>
  <si>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</si>
  <si>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</si>
  <si>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</si>
  <si>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</si>
  <si>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</si>
  <si>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</si>
  <si>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</si>
  <si>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</si>
  <si>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</si>
  <si>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</si>
  <si>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</si>
  <si>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</si>
  <si>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</si>
  <si>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</si>
  <si>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</si>
  <si>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</si>
  <si>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</si>
  <si>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</si>
  <si>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</si>
  <si>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</si>
  <si>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</si>
  <si>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</si>
  <si>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</si>
  <si>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</si>
  <si>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</si>
  <si>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</si>
  <si>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</si>
  <si>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</si>
  <si>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</si>
  <si>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</si>
  <si>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</si>
  <si>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</si>
  <si>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</si>
  <si>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</si>
  <si>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</si>
  <si>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</si>
  <si>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</si>
  <si>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</si>
  <si>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</si>
  <si>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</si>
  <si>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</si>
  <si>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</si>
  <si>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</si>
  <si>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</si>
  <si>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</si>
  <si>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</si>
  <si>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</si>
  <si>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</si>
  <si>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</si>
  <si>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</si>
  <si>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</si>
  <si>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</si>
  <si>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</si>
  <si>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</si>
  <si>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</si>
  <si>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</si>
  <si>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</si>
  <si>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</si>
  <si>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</si>
  <si>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</si>
  <si>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</si>
  <si>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</si>
  <si>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</si>
  <si>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</si>
  <si>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</si>
  <si>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</si>
  <si>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</si>
  <si>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</si>
  <si>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</si>
  <si>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</si>
  <si>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</si>
  <si>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</si>
  <si>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</si>
  <si>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</si>
  <si>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</si>
  <si>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</si>
  <si>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</si>
  <si>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</si>
  <si>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</si>
  <si>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</si>
  <si>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</si>
  <si>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</si>
  <si>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</si>
  <si>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</si>
  <si>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</si>
  <si>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</si>
  <si>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</si>
  <si>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</si>
  <si>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</si>
  <si>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</si>
  <si>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</si>
  <si>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</si>
  <si>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</si>
  <si>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</si>
  <si>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</si>
  <si>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</si>
  <si>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</si>
  <si>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</si>
  <si>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</si>
  <si>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</si>
  <si>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</si>
  <si>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</si>
  <si>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</si>
  <si>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</si>
  <si>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</si>
  <si>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</si>
  <si>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</si>
  <si>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</si>
  <si>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</si>
  <si>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</si>
  <si>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</si>
  <si>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</si>
  <si>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</si>
  <si>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</si>
  <si>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</si>
  <si>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</si>
  <si>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</si>
  <si>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</si>
  <si>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</si>
  <si>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</si>
  <si>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</si>
  <si>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</si>
  <si>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</si>
  <si>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</si>
  <si>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</si>
  <si>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</si>
  <si>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</si>
  <si>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</si>
  <si>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</si>
  <si>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</si>
  <si>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</si>
  <si>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</si>
  <si>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</si>
  <si>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</si>
  <si>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</si>
  <si>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</si>
  <si>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</si>
  <si>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</si>
  <si>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</si>
  <si>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</si>
  <si>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</si>
  <si>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</si>
  <si>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</si>
  <si>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</si>
  <si>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</si>
  <si>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</si>
  <si>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</si>
  <si>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</si>
  <si>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</si>
  <si>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</si>
  <si>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</si>
  <si>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</si>
  <si>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</si>
  <si>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</si>
  <si>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</si>
  <si>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</si>
  <si>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</si>
  <si>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</si>
  <si>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</si>
  <si>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</si>
  <si>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</si>
  <si>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</si>
  <si>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</si>
  <si>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</si>
  <si>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</si>
  <si>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</si>
  <si>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</si>
  <si>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</si>
  <si>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</si>
  <si>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</si>
  <si>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</si>
  <si>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</si>
  <si>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</si>
  <si>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</si>
  <si>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</si>
  <si>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</si>
  <si>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</si>
  <si>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</si>
  <si>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</si>
  <si>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</si>
  <si>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</si>
  <si>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</si>
  <si>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</si>
  <si>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</si>
  <si>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</si>
  <si>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</si>
  <si>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</si>
  <si>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</si>
  <si>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</si>
  <si>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</si>
  <si>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</si>
  <si>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</si>
  <si>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</si>
  <si>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</si>
  <si>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</si>
  <si>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</si>
  <si>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</si>
  <si>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</si>
  <si>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</si>
  <si>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</si>
  <si>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</si>
  <si>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</si>
  <si>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</si>
  <si>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</si>
  <si>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</si>
  <si>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</si>
  <si>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</si>
  <si>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</si>
  <si>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</si>
  <si>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</si>
  <si>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</si>
  <si>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</si>
  <si>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</si>
  <si>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</si>
  <si>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</si>
  <si>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</si>
  <si>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</si>
  <si>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</si>
  <si>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</si>
  <si>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</si>
  <si>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</si>
  <si>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</si>
  <si>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</si>
  <si>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</si>
  <si>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</si>
  <si>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</si>
  <si>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</si>
  <si>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</si>
  <si>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</si>
  <si>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</si>
  <si>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</si>
  <si>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</si>
  <si>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</si>
  <si>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</si>
  <si>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</si>
  <si>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</si>
  <si>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</si>
  <si>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</si>
  <si>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</si>
  <si>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</si>
  <si>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</si>
  <si>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</si>
  <si>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</si>
  <si>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</si>
  <si>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</si>
  <si>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</si>
  <si>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</si>
  <si>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</si>
  <si>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</si>
  <si>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</si>
  <si>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</si>
  <si>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</si>
  <si>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</si>
  <si>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</si>
  <si>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</si>
  <si>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</si>
  <si>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</si>
  <si>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</si>
  <si>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</si>
  <si>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</si>
  <si>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</si>
  <si>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</si>
  <si>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</si>
  <si>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</si>
  <si>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</si>
  <si>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</si>
  <si>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</si>
  <si>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</si>
  <si>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</si>
  <si>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</si>
  <si>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</si>
  <si>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</si>
  <si>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</si>
  <si>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</si>
  <si>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</si>
  <si>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</si>
  <si>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</si>
  <si>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</si>
  <si>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</si>
  <si>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</si>
  <si>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</si>
  <si>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</si>
  <si>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</si>
  <si>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</si>
  <si>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</si>
  <si>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</si>
  <si>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</si>
  <si>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</si>
  <si>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</si>
  <si>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</si>
  <si>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</si>
  <si>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</si>
  <si>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</si>
  <si>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</si>
  <si>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</si>
  <si>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</si>
  <si>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</si>
  <si>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</si>
  <si>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</si>
  <si>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</si>
  <si>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</si>
  <si>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</si>
  <si>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</si>
  <si>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</si>
  <si>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</si>
  <si>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</si>
  <si>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</si>
  <si>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</si>
  <si>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</si>
  <si>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</si>
  <si>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</si>
  <si>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</si>
  <si>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</si>
  <si>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</si>
  <si>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</si>
  <si>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</si>
  <si>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</si>
  <si>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</si>
  <si>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</si>
  <si>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</si>
  <si>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</si>
  <si>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</si>
  <si>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</si>
  <si>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</si>
  <si>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</si>
  <si>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</si>
  <si>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</si>
  <si>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</si>
  <si>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</si>
  <si>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</si>
  <si>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</si>
  <si>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</si>
  <si>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</si>
  <si>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</si>
  <si>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</si>
  <si>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</si>
  <si>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</si>
  <si>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</si>
  <si>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</si>
  <si>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</si>
  <si>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</si>
  <si>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</si>
  <si>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</si>
  <si>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</si>
  <si>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</si>
  <si>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</si>
  <si>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</si>
  <si>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</si>
  <si>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</si>
  <si>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</si>
  <si>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</si>
  <si>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</si>
  <si>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</si>
  <si>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</si>
  <si>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</si>
  <si>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</si>
  <si>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</si>
  <si>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</si>
  <si>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</si>
  <si>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</si>
  <si>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</si>
  <si>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</si>
  <si>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</si>
  <si>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</si>
  <si>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</si>
  <si>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</si>
  <si>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</si>
  <si>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</si>
  <si>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</si>
  <si>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</si>
  <si>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</si>
  <si>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</si>
  <si>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</si>
  <si>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</si>
  <si>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</si>
  <si>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</si>
  <si>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</si>
  <si>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</si>
  <si>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</si>
  <si>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</si>
  <si>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</si>
  <si>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</si>
  <si>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</si>
  <si>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</si>
  <si>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</si>
  <si>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</si>
  <si>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</si>
  <si>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</si>
  <si>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</si>
  <si>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</si>
  <si>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</si>
  <si>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</si>
  <si>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</si>
  <si>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</si>
  <si>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</si>
  <si>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</si>
  <si>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</si>
  <si>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</si>
  <si>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</si>
  <si>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</si>
  <si>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</si>
  <si>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</si>
  <si>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</si>
  <si>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</si>
  <si>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</si>
  <si>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</si>
  <si>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</si>
  <si>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</si>
  <si>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</si>
  <si>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</si>
  <si>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</si>
  <si>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</si>
  <si>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</si>
  <si>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</si>
  <si>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</si>
  <si>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</si>
  <si>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</si>
  <si>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</si>
  <si>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</si>
  <si>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</si>
  <si>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</si>
  <si>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</si>
  <si>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</si>
  <si>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</si>
  <si>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</si>
  <si>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</si>
  <si>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</si>
  <si>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</si>
  <si>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</si>
  <si>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</si>
  <si>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</si>
  <si>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</si>
  <si>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</si>
  <si>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</si>
  <si>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</si>
  <si>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</si>
  <si>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</si>
  <si>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</si>
  <si>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</si>
  <si>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</si>
  <si>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</si>
  <si>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</si>
  <si>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</si>
  <si>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</si>
  <si>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</si>
  <si>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</si>
  <si>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</si>
  <si>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</si>
  <si>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</si>
  <si>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</si>
  <si>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</si>
  <si>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</si>
  <si>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</si>
  <si>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</si>
  <si>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</si>
  <si>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</si>
  <si>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</si>
  <si>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</si>
  <si>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</si>
  <si>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</si>
  <si>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</si>
  <si>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</si>
  <si>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</si>
  <si>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</si>
  <si>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</si>
  <si>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</si>
  <si>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</si>
  <si>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</si>
  <si>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</si>
  <si>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</si>
  <si>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</si>
  <si>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</si>
  <si>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</si>
  <si>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</si>
  <si>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</si>
  <si>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</si>
  <si>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</si>
  <si>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</si>
  <si>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</si>
  <si>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</si>
  <si>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</si>
  <si>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</si>
  <si>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</si>
  <si>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</si>
  <si>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</si>
  <si>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</si>
  <si>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</si>
  <si>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</si>
  <si>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</si>
  <si>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</si>
  <si>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</si>
  <si>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</si>
  <si>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</si>
  <si>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</si>
  <si>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</si>
  <si>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</si>
  <si>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</si>
  <si>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</si>
  <si>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</si>
  <si>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</si>
  <si>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</si>
  <si>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</si>
  <si>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</si>
  <si>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</si>
  <si>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</si>
  <si>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</si>
  <si>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</si>
  <si>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</si>
  <si>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</si>
  <si>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</si>
  <si>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</si>
  <si>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</si>
  <si>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</si>
  <si>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</si>
  <si>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</si>
  <si>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</si>
  <si>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</si>
  <si>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</si>
  <si>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</si>
  <si>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</si>
  <si>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</si>
  <si>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</si>
  <si>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</si>
  <si>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</si>
  <si>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</si>
  <si>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</si>
  <si>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</si>
  <si>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</si>
  <si>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</si>
  <si>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</si>
  <si>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</si>
  <si>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</si>
  <si>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</si>
  <si>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</si>
  <si>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</si>
  <si>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</si>
  <si>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</si>
  <si>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</si>
  <si>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</si>
  <si>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</si>
  <si>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</si>
  <si>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</si>
  <si>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</si>
  <si>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</si>
  <si>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</si>
  <si>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</si>
  <si>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</si>
  <si>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</si>
  <si>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</si>
  <si>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</si>
  <si>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</si>
  <si>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</si>
  <si>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</si>
  <si>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</si>
  <si>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</si>
  <si>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</si>
  <si>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</si>
  <si>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</si>
  <si>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</si>
  <si>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</si>
  <si>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</si>
  <si>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</si>
  <si>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</si>
  <si>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</si>
  <si>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</si>
  <si>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</si>
  <si>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</si>
  <si>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</si>
  <si>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</si>
  <si>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</si>
  <si>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</si>
  <si>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</si>
  <si>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</si>
  <si>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</si>
  <si>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</si>
  <si>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</si>
  <si>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</si>
  <si>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</si>
  <si>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</si>
  <si>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</si>
  <si>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</si>
  <si>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</si>
  <si>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</si>
  <si>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</si>
  <si>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</si>
  <si>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</si>
  <si>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</si>
  <si>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</si>
  <si>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</si>
  <si>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</si>
  <si>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</si>
  <si>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</si>
  <si>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</si>
  <si>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</si>
  <si>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</si>
  <si>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</si>
  <si>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</si>
  <si>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</si>
  <si>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</si>
  <si>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</si>
  <si>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</si>
  <si>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</si>
  <si>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</si>
  <si>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</si>
  <si>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</si>
  <si>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</si>
  <si>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</si>
  <si>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</si>
  <si>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</si>
  <si>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</si>
  <si>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</si>
  <si>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</si>
  <si>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</si>
  <si>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</si>
  <si>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</si>
  <si>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</si>
  <si>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</si>
  <si>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</si>
  <si>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</si>
  <si>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</si>
  <si>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</si>
  <si>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</si>
  <si>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</si>
  <si>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</si>
  <si>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</si>
  <si>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</si>
  <si>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</si>
  <si>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</si>
  <si>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</si>
  <si>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</si>
  <si>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</si>
  <si>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</si>
  <si>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</si>
  <si>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</si>
  <si>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</si>
  <si>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</si>
  <si>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</si>
  <si>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</si>
  <si>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</si>
  <si>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</si>
  <si>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</si>
  <si>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</si>
  <si>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</si>
  <si>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</si>
  <si>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</si>
  <si>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</si>
  <si>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</si>
  <si>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</si>
  <si>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</si>
  <si>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</si>
  <si>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</si>
  <si>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</si>
  <si>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</si>
  <si>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</si>
  <si>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</si>
  <si>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</si>
  <si>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</si>
  <si>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</si>
  <si>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</si>
  <si>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</si>
  <si>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</si>
  <si>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</si>
  <si>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</si>
  <si>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</si>
  <si>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</si>
  <si>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</si>
  <si>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</si>
  <si>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</si>
  <si>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</si>
  <si>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</si>
  <si>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</si>
  <si>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</si>
  <si>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</si>
  <si>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</si>
  <si>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</si>
  <si>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</si>
  <si>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</si>
  <si>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</si>
  <si>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</si>
  <si>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</si>
  <si>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</si>
  <si>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</si>
  <si>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</si>
  <si>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</si>
  <si>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</si>
  <si>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</si>
  <si>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</si>
  <si>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</si>
  <si>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</si>
  <si>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</si>
  <si>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</si>
  <si>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</si>
  <si>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</si>
  <si>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</si>
  <si>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</si>
  <si>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</si>
  <si>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</si>
  <si>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</si>
  <si>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</si>
  <si>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</si>
  <si>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</si>
  <si>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</si>
  <si>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</si>
  <si>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</si>
  <si>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</si>
  <si>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</si>
  <si>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</si>
  <si>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</si>
  <si>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</si>
  <si>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</si>
  <si>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</si>
  <si>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</si>
  <si>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</si>
  <si>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</si>
  <si>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</si>
  <si>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</si>
  <si>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</si>
  <si>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</si>
  <si>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</si>
  <si>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</si>
  <si>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</si>
  <si>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</si>
  <si>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</si>
  <si>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</si>
  <si>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</si>
  <si>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</si>
  <si>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</si>
  <si>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</si>
  <si>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</si>
  <si>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</si>
  <si>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</si>
  <si>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</si>
  <si>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</si>
  <si>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</si>
  <si>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</si>
  <si>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</si>
  <si>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</si>
  <si>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</si>
  <si>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</si>
  <si>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</si>
  <si>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</si>
  <si>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</si>
  <si>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</si>
  <si>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</si>
  <si>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</si>
  <si>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</si>
  <si>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</si>
  <si>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</si>
  <si>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</si>
  <si>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</si>
  <si>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</si>
  <si>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</si>
  <si>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</si>
  <si>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</si>
  <si>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</si>
  <si>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</si>
  <si>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</si>
  <si>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</si>
  <si>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</si>
  <si>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</si>
  <si>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</si>
  <si>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</si>
  <si>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</si>
  <si>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</si>
  <si>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</si>
  <si>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</si>
  <si>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</si>
  <si>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</si>
  <si>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</si>
  <si>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</si>
  <si>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</si>
  <si>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</si>
  <si>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</si>
  <si>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</si>
  <si>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</si>
  <si>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</si>
  <si>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</si>
  <si>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</si>
  <si>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</si>
  <si>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</si>
  <si>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</si>
  <si>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</si>
  <si>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</si>
  <si>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</si>
  <si>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</si>
  <si>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</si>
  <si>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</si>
  <si>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</si>
  <si>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</si>
  <si>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</si>
  <si>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</si>
  <si>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</si>
  <si>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</si>
  <si>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</si>
  <si>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</si>
  <si>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</si>
  <si>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</si>
  <si>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</si>
  <si>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</si>
  <si>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</si>
  <si>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</si>
  <si>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</si>
  <si>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</si>
  <si>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</si>
  <si>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</si>
  <si>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</si>
  <si>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</si>
  <si>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</si>
  <si>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</si>
  <si>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</si>
  <si>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</si>
  <si>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</si>
  <si>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</si>
  <si>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</si>
  <si>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</si>
  <si>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</si>
  <si>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</si>
  <si>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</si>
  <si>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</si>
  <si>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</si>
  <si>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</si>
  <si>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</si>
  <si>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</si>
  <si>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</si>
  <si>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</si>
  <si>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</si>
  <si>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</si>
  <si>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</si>
  <si>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</si>
  <si>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</si>
  <si>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</si>
  <si>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</si>
  <si>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</si>
  <si>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</si>
  <si>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</si>
  <si>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</si>
  <si>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</si>
  <si>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</si>
  <si>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</si>
  <si>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</si>
  <si>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</si>
  <si>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</si>
  <si>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</si>
  <si>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</si>
  <si>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</si>
  <si>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</si>
  <si>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</si>
  <si>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</si>
  <si>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</si>
  <si>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</si>
  <si>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</si>
  <si>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</si>
  <si>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</si>
  <si>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</si>
  <si>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</si>
  <si>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</si>
  <si>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</si>
  <si>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</si>
  <si>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</si>
  <si>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</si>
  <si>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</si>
  <si>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</si>
  <si>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</si>
  <si>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</si>
  <si>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</si>
  <si>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</si>
  <si>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</si>
  <si>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</si>
  <si>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</si>
  <si>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</si>
  <si>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</si>
  <si>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</si>
  <si>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</si>
  <si>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</si>
  <si>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</si>
  <si>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</si>
  <si>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</si>
  <si>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</si>
  <si>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</si>
  <si>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</si>
  <si>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</si>
  <si>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</si>
  <si>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</si>
  <si>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</si>
  <si>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</si>
  <si>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</si>
  <si>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</si>
  <si>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</si>
  <si>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</si>
  <si>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</si>
  <si>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</si>
  <si>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</si>
  <si>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</si>
  <si>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</si>
  <si>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</si>
  <si>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</si>
  <si>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</si>
  <si>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</si>
  <si>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</si>
  <si>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</si>
  <si>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</si>
  <si>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</si>
  <si>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</si>
  <si>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</si>
  <si>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</si>
  <si>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</si>
  <si>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</si>
  <si>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</si>
  <si>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</si>
  <si>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</si>
  <si>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</si>
  <si>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</si>
  <si>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</si>
  <si>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</si>
  <si>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</si>
  <si>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</si>
  <si>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</si>
  <si>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</si>
  <si>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</si>
  <si>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</si>
  <si>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</si>
  <si>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</si>
  <si>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</si>
  <si>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</si>
  <si>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</si>
  <si>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</si>
  <si>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</si>
  <si>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</si>
  <si>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</si>
  <si>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</si>
  <si>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</si>
  <si>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</si>
  <si>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</si>
  <si>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</si>
  <si>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</si>
  <si>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</si>
  <si>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</si>
  <si>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</si>
  <si>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</si>
  <si>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</si>
  <si>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</si>
  <si>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</si>
  <si>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</si>
  <si>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</si>
  <si>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</si>
  <si>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</si>
  <si>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</si>
  <si>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</si>
  <si>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</si>
  <si>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</si>
  <si>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</si>
  <si>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</si>
  <si>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</si>
  <si>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</si>
  <si>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</si>
  <si>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</si>
  <si>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</si>
  <si>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</si>
  <si>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</si>
  <si>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</si>
  <si>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</si>
  <si>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</si>
  <si>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</si>
  <si>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</si>
  <si>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</si>
  <si>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</si>
  <si>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</si>
  <si>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</si>
  <si>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</si>
  <si>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</si>
  <si>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</si>
  <si>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</si>
  <si>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</si>
  <si>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</si>
  <si>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</si>
  <si>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</si>
  <si>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</si>
  <si>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</si>
  <si>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</si>
  <si>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</si>
  <si>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</si>
  <si>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</si>
  <si>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</si>
  <si>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</si>
  <si>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</si>
  <si>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</si>
  <si>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</si>
  <si>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</si>
  <si>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</si>
  <si>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</si>
  <si>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</si>
  <si>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</si>
  <si>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</si>
  <si>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</si>
  <si>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</si>
  <si>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</si>
  <si>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</si>
  <si>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</si>
  <si>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</si>
  <si>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</si>
  <si>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</si>
  <si>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</si>
  <si>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</si>
  <si>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</si>
  <si>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</si>
  <si>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</si>
  <si>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</si>
  <si>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</si>
  <si>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</si>
  <si>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</si>
  <si>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</si>
  <si>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</si>
  <si>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</si>
  <si>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</si>
  <si>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</si>
  <si>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</si>
  <si>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</si>
  <si>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</si>
  <si>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</si>
  <si>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</si>
  <si>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</si>
  <si>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</si>
  <si>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</si>
  <si>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</si>
  <si>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</si>
  <si>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</si>
  <si>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</si>
  <si>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</si>
  <si>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</si>
  <si>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</si>
  <si>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</si>
  <si>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</si>
  <si>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</si>
  <si>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</si>
  <si>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</si>
  <si>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</si>
  <si>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</si>
  <si>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</si>
  <si>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</si>
  <si>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</si>
  <si>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</si>
  <si>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</si>
  <si>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</si>
  <si>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</si>
  <si>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</si>
  <si>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</si>
  <si>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</si>
  <si>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</si>
  <si>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</si>
  <si>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</si>
  <si>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</si>
  <si>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</si>
  <si>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</si>
  <si>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</si>
  <si>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</si>
  <si>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</si>
  <si>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</si>
  <si>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</si>
  <si>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</si>
  <si>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</si>
  <si>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</si>
  <si>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</si>
  <si>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</si>
  <si>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</si>
  <si>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</si>
  <si>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</si>
  <si>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</si>
  <si>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</si>
  <si>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</si>
  <si>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</si>
  <si>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</si>
  <si>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</si>
  <si>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</si>
  <si>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</si>
  <si>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</si>
  <si>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</si>
  <si>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</si>
  <si>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</si>
  <si>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</si>
  <si>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</si>
  <si>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</si>
  <si>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</si>
  <si>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</si>
  <si>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</si>
  <si>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</si>
  <si>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</si>
  <si>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</si>
  <si>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</si>
  <si>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</si>
  <si>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</si>
  <si>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</si>
  <si>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</si>
  <si>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</si>
  <si>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</si>
  <si>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</si>
  <si>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</si>
  <si>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</si>
  <si>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</si>
  <si>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</si>
  <si>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</si>
  <si>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</si>
  <si>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</si>
  <si>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</si>
  <si>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</si>
  <si>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</si>
  <si>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</si>
  <si>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</si>
  <si>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</si>
  <si>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</si>
  <si>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</si>
  <si>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</si>
  <si>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</si>
  <si>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</si>
  <si>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</si>
  <si>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</si>
  <si>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</si>
  <si>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</si>
  <si>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</si>
  <si>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</si>
  <si>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</si>
  <si>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</si>
  <si>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</si>
  <si>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</si>
  <si>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</si>
  <si>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</si>
  <si>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</si>
  <si>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</si>
  <si>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</si>
  <si>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</si>
  <si>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</si>
  <si>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</si>
  <si>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</si>
  <si>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</si>
  <si>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</si>
  <si>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</si>
  <si>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</si>
  <si>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</si>
  <si>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</si>
  <si>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</si>
  <si>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</si>
  <si>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</si>
  <si>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</si>
  <si>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</si>
  <si>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</si>
  <si>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</si>
  <si>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</si>
  <si>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</si>
  <si>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</si>
  <si>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</si>
  <si>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</si>
  <si>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</si>
  <si>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</si>
  <si>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</si>
  <si>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</si>
  <si>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</si>
  <si>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</si>
  <si>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</si>
  <si>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</si>
  <si>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</si>
  <si>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</si>
  <si>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</si>
  <si>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</si>
  <si>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</si>
  <si>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</si>
  <si>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</si>
  <si>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</si>
  <si>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</si>
  <si>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</si>
  <si>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</si>
  <si>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</si>
  <si>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</si>
  <si>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</si>
  <si>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</si>
  <si>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</si>
  <si>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</si>
  <si>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</si>
  <si>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</si>
  <si>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</si>
  <si>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</si>
  <si>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</si>
  <si>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</si>
  <si>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</si>
  <si>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</si>
  <si>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</si>
  <si>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</si>
  <si>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</si>
  <si>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</si>
  <si>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</si>
  <si>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</si>
  <si>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</si>
  <si>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</si>
  <si>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</si>
  <si>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</si>
  <si>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</si>
  <si>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</si>
  <si>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</si>
  <si>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</si>
  <si>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</si>
  <si>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</si>
  <si>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</si>
  <si>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</si>
  <si>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</si>
  <si>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</si>
  <si>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</si>
  <si>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</si>
  <si>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</si>
  <si>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</si>
  <si>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</si>
  <si>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</si>
  <si>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</si>
  <si>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</si>
  <si>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</si>
  <si>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</si>
  <si>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</si>
  <si>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</si>
  <si>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</si>
  <si>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</si>
  <si>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</si>
  <si>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</si>
  <si>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</si>
  <si>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</si>
  <si>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</si>
  <si>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</si>
  <si>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</si>
  <si>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</si>
  <si>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</si>
  <si>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</si>
  <si>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</si>
  <si>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</si>
  <si>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</si>
  <si>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</si>
  <si>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</si>
  <si>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</si>
  <si>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</si>
  <si>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</si>
  <si>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</si>
  <si>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</si>
  <si>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</si>
  <si>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</si>
  <si>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</si>
  <si>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</si>
  <si>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</si>
  <si>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</si>
  <si>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</si>
  <si>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</si>
  <si>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</si>
  <si>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</si>
  <si>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</si>
  <si>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</si>
  <si>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</si>
  <si>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</si>
  <si>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</si>
  <si>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</si>
  <si>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</si>
  <si>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</si>
  <si>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</si>
  <si>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</si>
  <si>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</si>
  <si>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</si>
  <si>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</si>
  <si>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</si>
  <si>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</si>
  <si>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</si>
  <si>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</si>
  <si>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</si>
  <si>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</si>
  <si>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</si>
  <si>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</si>
  <si>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</si>
  <si>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</si>
  <si>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</si>
  <si>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</si>
  <si>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</si>
  <si>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</si>
  <si>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</si>
  <si>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</si>
  <si>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</si>
  <si>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</si>
  <si>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</si>
  <si>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</si>
  <si>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</si>
  <si>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</si>
  <si>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</si>
  <si>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</si>
  <si>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</si>
  <si>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</si>
  <si>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</si>
  <si>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</si>
  <si>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</si>
  <si>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</si>
  <si>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</si>
  <si>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</si>
  <si>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</si>
  <si>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</si>
  <si>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</si>
  <si>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</si>
  <si>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</si>
  <si>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</si>
  <si>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</si>
  <si>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</si>
  <si>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</si>
  <si>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</si>
  <si>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</si>
  <si>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</si>
  <si>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</si>
  <si>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</si>
  <si>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</si>
  <si>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</si>
  <si>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</si>
  <si>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</si>
  <si>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</si>
  <si>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</si>
  <si>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</si>
  <si>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</si>
  <si>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</si>
  <si>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</si>
  <si>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</si>
  <si>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</si>
  <si>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</si>
  <si>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</si>
  <si>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</si>
  <si>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</si>
  <si>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</si>
  <si>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</si>
  <si>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</si>
  <si>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</si>
  <si>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</si>
  <si>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</si>
  <si>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</si>
  <si>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</si>
  <si>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</si>
  <si>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</si>
  <si>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</si>
  <si>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</si>
  <si>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</si>
  <si>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</si>
  <si>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</si>
  <si>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</si>
  <si>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</si>
  <si>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</si>
  <si>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</si>
  <si>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</si>
  <si>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</si>
  <si>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</si>
  <si>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</si>
  <si>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</si>
  <si>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</si>
  <si>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</si>
  <si>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</si>
  <si>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</si>
  <si>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</si>
  <si>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</si>
  <si>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</si>
  <si>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</si>
  <si>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</si>
  <si>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</si>
  <si>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</si>
  <si>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</si>
  <si>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</si>
  <si>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</si>
  <si>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</si>
  <si>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</si>
  <si>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</si>
  <si>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</si>
  <si>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</si>
  <si>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</si>
  <si>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</si>
  <si>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</si>
  <si>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</si>
  <si>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</si>
  <si>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</si>
  <si>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</si>
  <si>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</si>
  <si>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</si>
  <si>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</si>
  <si>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</si>
  <si>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</si>
  <si>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</si>
  <si>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</si>
  <si>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</si>
  <si>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</si>
  <si>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</si>
  <si>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</si>
  <si>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</si>
  <si>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</si>
  <si>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</si>
  <si>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</si>
  <si>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</si>
  <si>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</si>
  <si>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</si>
  <si>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</si>
  <si>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</si>
  <si>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</si>
  <si>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</si>
  <si>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</si>
  <si>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</si>
  <si>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</si>
  <si>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</si>
  <si>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</si>
  <si>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</si>
  <si>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</si>
  <si>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</si>
  <si>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</si>
  <si>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</si>
  <si>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</si>
  <si>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</si>
  <si>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</si>
  <si>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</si>
  <si>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</si>
  <si>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</si>
  <si>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</si>
  <si>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</si>
  <si>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</si>
  <si>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</si>
  <si>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</si>
  <si>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</si>
  <si>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</si>
  <si>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</si>
  <si>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</si>
  <si>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</si>
  <si>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</si>
  <si>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</si>
  <si>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</si>
  <si>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</si>
  <si>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</si>
  <si>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</si>
  <si>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</si>
  <si>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</si>
  <si>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</si>
  <si>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</si>
  <si>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</si>
  <si>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</si>
  <si>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</si>
  <si>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</si>
  <si>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</si>
  <si>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</si>
  <si>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</si>
  <si>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</si>
  <si>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</si>
  <si>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</si>
  <si>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</si>
  <si>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</si>
  <si>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</si>
  <si>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</si>
  <si>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</si>
  <si>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</si>
  <si>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</si>
  <si>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</si>
  <si>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</si>
  <si>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</si>
  <si>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</si>
  <si>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</si>
  <si>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</si>
  <si>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</si>
  <si>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</si>
  <si>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</si>
  <si>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</si>
  <si>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</si>
  <si>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</si>
  <si>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</si>
  <si>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</si>
  <si>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</si>
  <si>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</si>
  <si>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</si>
  <si>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</si>
  <si>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</si>
  <si>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</si>
  <si>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</si>
  <si>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</si>
  <si>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</si>
  <si>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</si>
  <si>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</si>
  <si>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</si>
  <si>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</si>
  <si>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</si>
  <si>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</si>
  <si>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</si>
  <si>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</si>
  <si>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</si>
  <si>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</si>
  <si>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</si>
  <si>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</si>
  <si>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</si>
  <si>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</si>
  <si>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</si>
  <si>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</si>
  <si>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</si>
  <si>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</si>
  <si>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</si>
  <si>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</si>
  <si>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</si>
  <si>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</si>
  <si>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</si>
  <si>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</si>
  <si>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</si>
  <si>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</si>
  <si>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</si>
  <si>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</si>
  <si>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</si>
  <si>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</si>
  <si>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</si>
  <si>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</si>
  <si>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</si>
  <si>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</si>
  <si>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</si>
  <si>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</si>
  <si>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</si>
  <si>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</si>
  <si>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</si>
  <si>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</si>
  <si>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</si>
  <si>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</si>
  <si>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</si>
  <si>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</si>
  <si>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</si>
  <si>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</si>
  <si>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</si>
  <si>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</si>
  <si>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</si>
  <si>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</si>
  <si>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</si>
  <si>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</si>
  <si>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</si>
  <si>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</si>
  <si>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</si>
  <si>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</si>
  <si>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</si>
  <si>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</si>
  <si>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</si>
  <si>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</si>
  <si>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</si>
  <si>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</si>
  <si>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</si>
  <si>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</si>
  <si>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</si>
  <si>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</si>
  <si>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</si>
  <si>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</si>
  <si>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</si>
  <si>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</si>
  <si>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</si>
  <si>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</si>
  <si>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</si>
  <si>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</si>
  <si>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</si>
  <si>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</si>
  <si>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</si>
  <si>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</si>
  <si>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</si>
  <si>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</si>
  <si>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</si>
  <si>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</si>
  <si>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</si>
  <si>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</si>
  <si>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</si>
  <si>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</si>
  <si>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</si>
  <si>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</si>
  <si>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</si>
  <si>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</si>
  <si>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</si>
  <si>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</si>
  <si>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</si>
  <si>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</si>
  <si>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</si>
  <si>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</si>
  <si>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</si>
  <si>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</si>
  <si>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</si>
  <si>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</si>
  <si>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</si>
  <si>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</si>
  <si>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</si>
  <si>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</si>
  <si>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</si>
  <si>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</si>
  <si>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</si>
  <si>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</si>
  <si>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</si>
  <si>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</si>
  <si>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</si>
  <si>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</si>
  <si>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</si>
  <si>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</si>
  <si>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</si>
  <si>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</si>
  <si>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</si>
  <si>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</si>
  <si>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</si>
  <si>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</si>
  <si>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</si>
  <si>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</si>
  <si>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</si>
  <si>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</si>
  <si>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</si>
  <si>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</si>
  <si>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</si>
  <si>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</si>
  <si>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</si>
  <si>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</si>
  <si>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</si>
  <si>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</si>
  <si>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</si>
  <si>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</si>
  <si>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</si>
  <si>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</si>
  <si>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</si>
  <si>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</si>
  <si>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</si>
  <si>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</si>
  <si>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</si>
  <si>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</si>
  <si>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</si>
  <si>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</si>
  <si>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</si>
  <si>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</si>
  <si>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</si>
  <si>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</si>
  <si>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</si>
  <si>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</si>
  <si>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</si>
  <si>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</si>
  <si>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</si>
  <si>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</si>
  <si>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</si>
  <si>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</si>
  <si>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</si>
  <si>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</si>
  <si>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</si>
  <si>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</si>
  <si>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</si>
  <si>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</si>
  <si>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</si>
  <si>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</si>
  <si>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</si>
  <si>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</si>
  <si>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</si>
  <si>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</si>
  <si>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</si>
  <si>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</si>
  <si>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</si>
  <si>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</si>
  <si>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</si>
  <si>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</si>
  <si>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</si>
  <si>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</si>
  <si>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</si>
  <si>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</si>
  <si>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</si>
  <si>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</si>
  <si>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</si>
  <si>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</si>
  <si>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</si>
  <si>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</si>
  <si>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</si>
  <si>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</si>
  <si>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</si>
  <si>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</si>
  <si>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</si>
  <si>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</si>
  <si>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</si>
  <si>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</si>
  <si>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</si>
  <si>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</si>
  <si>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</si>
  <si>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</si>
  <si>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</si>
  <si>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</si>
  <si>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</si>
  <si>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</si>
  <si>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</si>
  <si>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</si>
  <si>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</si>
  <si>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</si>
  <si>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</si>
  <si>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</si>
  <si>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</si>
  <si>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</si>
  <si>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</si>
  <si>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</si>
  <si>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</si>
  <si>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</si>
  <si>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</si>
  <si>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</si>
  <si>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</si>
  <si>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</si>
  <si>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</si>
  <si>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</si>
  <si>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</si>
  <si>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</si>
  <si>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</si>
  <si>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</si>
  <si>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</si>
  <si>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</si>
  <si>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</si>
  <si>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</si>
  <si>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</si>
  <si>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</si>
  <si>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</si>
  <si>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</si>
  <si>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</si>
  <si>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</si>
  <si>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</si>
  <si>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</si>
  <si>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</si>
  <si>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</si>
  <si>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</si>
  <si>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</si>
  <si>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</si>
  <si>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</si>
  <si>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</si>
  <si>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</si>
  <si>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</si>
  <si>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</si>
  <si>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</si>
  <si>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</si>
  <si>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</si>
  <si>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</si>
  <si>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</si>
  <si>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</si>
  <si>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</si>
  <si>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</si>
  <si>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</si>
  <si>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</si>
  <si>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</si>
  <si>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</si>
  <si>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</si>
  <si>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</si>
  <si>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</si>
  <si>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</si>
  <si>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</si>
  <si>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</si>
  <si>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</si>
  <si>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</si>
  <si>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</si>
  <si>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</si>
  <si>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</si>
  <si>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</si>
  <si>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</si>
  <si>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</si>
  <si>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</si>
  <si>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</si>
  <si>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</si>
  <si>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</si>
  <si>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</si>
  <si>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</si>
  <si>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</si>
  <si>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</si>
  <si>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</si>
  <si>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</si>
  <si>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</si>
  <si>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</si>
  <si>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</si>
  <si>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</si>
  <si>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</si>
  <si>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</si>
  <si>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</si>
  <si>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</si>
  <si>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</si>
  <si>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</si>
  <si>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</si>
  <si>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</si>
  <si>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</si>
  <si>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</si>
  <si>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</si>
  <si>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</si>
  <si>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</si>
  <si>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</si>
  <si>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</si>
  <si>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</si>
  <si>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</si>
  <si>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</si>
  <si>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</si>
  <si>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</si>
  <si>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</si>
  <si>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</si>
  <si>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</si>
  <si>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</si>
  <si>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</si>
  <si>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</si>
  <si>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</si>
  <si>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</si>
  <si>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</si>
  <si>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</si>
  <si>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</si>
  <si>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</si>
  <si>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</si>
  <si>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</si>
  <si>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</si>
  <si>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</si>
  <si>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</si>
  <si>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</si>
  <si>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</si>
  <si>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</si>
  <si>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</si>
  <si>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</si>
  <si>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</si>
  <si>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</si>
  <si>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</si>
  <si>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</si>
  <si>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</si>
  <si>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</si>
  <si>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</si>
  <si>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</si>
  <si>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</si>
  <si>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</si>
  <si>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</si>
  <si>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</si>
  <si>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</si>
  <si>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</si>
  <si>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</si>
  <si>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</si>
  <si>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</si>
  <si>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</si>
  <si>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</si>
  <si>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</si>
  <si>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</si>
  <si>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</si>
  <si>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</si>
  <si>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</si>
  <si>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</si>
  <si>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</si>
  <si>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</si>
  <si>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</si>
  <si>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</si>
  <si>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</si>
  <si>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</si>
  <si>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</si>
  <si>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</si>
  <si>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</si>
  <si>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</si>
  <si>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</si>
  <si>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</si>
  <si>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</si>
  <si>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</si>
  <si>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</si>
  <si>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</si>
  <si>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</si>
  <si>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</si>
  <si>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</si>
  <si>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</si>
  <si>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</si>
  <si>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</si>
  <si>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</si>
  <si>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</si>
  <si>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</si>
  <si>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</si>
  <si>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</si>
  <si>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</si>
  <si>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</si>
  <si>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</si>
  <si>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</si>
  <si>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</si>
  <si>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</si>
  <si>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</si>
  <si>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</si>
  <si>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</si>
  <si>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</si>
  <si>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</si>
  <si>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</si>
  <si>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</si>
  <si>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</si>
  <si>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</si>
  <si>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</si>
  <si>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</si>
  <si>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</si>
  <si>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</si>
  <si>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</si>
  <si>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</si>
  <si>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</si>
  <si>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</si>
  <si>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</si>
  <si>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</si>
  <si>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</si>
  <si>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</si>
  <si>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</si>
  <si>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</si>
  <si>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</si>
  <si>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</si>
  <si>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</si>
  <si>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</si>
  <si>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</si>
  <si>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</si>
  <si>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</si>
  <si>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</si>
  <si>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</si>
  <si>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</si>
  <si>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</si>
  <si>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</si>
  <si>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</si>
  <si>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</si>
  <si>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</si>
  <si>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</si>
  <si>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</si>
  <si>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</si>
  <si>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</si>
  <si>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</si>
  <si>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</si>
  <si>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</si>
  <si>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</si>
  <si>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</si>
  <si>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</si>
  <si>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</si>
  <si>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</si>
  <si>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</si>
  <si>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</si>
  <si>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</si>
  <si>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</si>
  <si>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</si>
  <si>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</si>
  <si>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</si>
  <si>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</si>
  <si>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</si>
  <si>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</si>
  <si>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</si>
  <si>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</si>
  <si>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</si>
  <si>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</si>
  <si>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</si>
  <si>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</si>
  <si>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</si>
  <si>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</si>
  <si>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</si>
  <si>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</si>
  <si>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</si>
  <si>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</si>
  <si>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</si>
  <si>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</si>
  <si>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</si>
  <si>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</si>
  <si>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</si>
  <si>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</si>
  <si>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</si>
  <si>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</si>
  <si>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</si>
  <si>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</si>
  <si>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</si>
  <si>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</si>
  <si>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</si>
  <si>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</si>
  <si>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</si>
  <si>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</si>
  <si>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</si>
  <si>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</si>
  <si>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</si>
  <si>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</si>
  <si>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</si>
  <si>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</si>
  <si>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</si>
  <si>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</si>
  <si>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</si>
  <si>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</si>
  <si>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</si>
  <si>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</si>
  <si>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</si>
  <si>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</si>
  <si>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</si>
  <si>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</si>
  <si>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</si>
  <si>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</si>
  <si>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</si>
  <si>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</si>
  <si>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</si>
  <si>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</si>
  <si>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</si>
  <si>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</si>
  <si>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</si>
  <si>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</si>
  <si>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</si>
  <si>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</si>
  <si>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</si>
  <si>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</si>
  <si>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</si>
  <si>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</si>
  <si>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</si>
  <si>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</si>
  <si>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</si>
  <si>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</si>
  <si>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</si>
  <si>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</si>
  <si>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</si>
  <si>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</si>
  <si>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</si>
  <si>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</si>
  <si>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</si>
  <si>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</si>
  <si>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</si>
  <si>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</si>
  <si>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</si>
  <si>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</si>
  <si>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</si>
  <si>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</si>
  <si>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</si>
  <si>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</si>
  <si>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</si>
  <si>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</si>
  <si>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</si>
  <si>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</si>
  <si>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</si>
  <si>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</si>
  <si>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</si>
  <si>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</si>
  <si>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</si>
  <si>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</si>
  <si>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</si>
  <si>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</si>
  <si>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</si>
  <si>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</si>
  <si>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</si>
  <si>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</si>
  <si>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</si>
  <si>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</si>
  <si>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</si>
  <si>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</si>
  <si>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</si>
  <si>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</si>
  <si>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</si>
  <si>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</si>
  <si>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</si>
  <si>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</si>
  <si>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</si>
  <si>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</si>
  <si>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</si>
  <si>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</si>
  <si>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</si>
  <si>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</si>
  <si>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</si>
  <si>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</si>
  <si>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</si>
  <si>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</si>
  <si>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</si>
  <si>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</si>
  <si>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</si>
  <si>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</si>
  <si>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</si>
  <si>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</si>
  <si>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</si>
  <si>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</si>
  <si>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</si>
  <si>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</si>
  <si>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</si>
  <si>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</si>
  <si>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</si>
  <si>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</si>
  <si>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</si>
  <si>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</si>
  <si>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</si>
  <si>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</si>
  <si>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</si>
  <si>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</si>
  <si>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</si>
  <si>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</si>
  <si>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</si>
  <si>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</si>
  <si>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</si>
  <si>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</si>
  <si>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</si>
  <si>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</si>
  <si>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</si>
  <si>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</si>
  <si>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</si>
  <si>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</si>
  <si>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</si>
  <si>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</si>
  <si>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</si>
  <si>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</si>
  <si>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</si>
  <si>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</si>
  <si>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</si>
  <si>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</si>
  <si>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</si>
  <si>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</si>
  <si>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</si>
  <si>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</si>
  <si>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</si>
  <si>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</si>
  <si>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</si>
  <si>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</si>
  <si>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</si>
  <si>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</si>
  <si>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</si>
  <si>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</si>
  <si>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</si>
  <si>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</si>
  <si>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</si>
  <si>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</si>
  <si>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</si>
  <si>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</si>
  <si>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</si>
  <si>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</si>
  <si>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</si>
  <si>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</si>
  <si>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</si>
  <si>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</si>
  <si>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</si>
  <si>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</si>
  <si>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</si>
  <si>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</si>
  <si>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</si>
  <si>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</si>
  <si>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</si>
  <si>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</si>
  <si>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</si>
  <si>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</si>
  <si>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</si>
  <si>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</si>
  <si>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</si>
  <si>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</si>
  <si>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</si>
  <si>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</si>
  <si>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</si>
  <si>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</si>
  <si>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</si>
  <si>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</si>
  <si>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</si>
  <si>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</si>
  <si>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</si>
  <si>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</si>
  <si>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</si>
  <si>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</si>
  <si>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</si>
  <si>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</si>
  <si>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</si>
  <si>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</si>
  <si>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</si>
  <si>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</si>
  <si>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</si>
  <si>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</si>
  <si>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</si>
  <si>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</si>
  <si>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</si>
  <si>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</si>
  <si>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</si>
  <si>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</si>
  <si>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</si>
  <si>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</si>
  <si>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</si>
  <si>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</si>
  <si>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</si>
  <si>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</si>
  <si>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</si>
  <si>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</si>
  <si>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</si>
  <si>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</si>
  <si>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</si>
  <si>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</si>
  <si>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</si>
  <si>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</si>
  <si>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</si>
  <si>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</si>
  <si>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</si>
  <si>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</si>
  <si>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</si>
  <si>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</si>
  <si>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</si>
  <si>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</si>
  <si>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</si>
  <si>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</si>
  <si>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</si>
  <si>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</si>
  <si>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</si>
  <si>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</si>
  <si>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</si>
  <si>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</si>
  <si>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</si>
  <si>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</si>
  <si>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</si>
  <si>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</si>
  <si>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</si>
  <si>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</si>
  <si>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</si>
  <si>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</si>
  <si>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</si>
  <si>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</si>
  <si>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</si>
  <si>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</si>
  <si>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</si>
  <si>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</si>
  <si>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</si>
  <si>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</si>
  <si>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</si>
  <si>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</si>
  <si>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</si>
  <si>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</si>
  <si>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</si>
  <si>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</si>
  <si>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</si>
  <si>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</si>
  <si>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</si>
  <si>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</si>
  <si>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</si>
  <si>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</si>
  <si>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</si>
  <si>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</si>
  <si>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</si>
  <si>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</si>
  <si>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</si>
  <si>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</si>
  <si>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</si>
  <si>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</si>
  <si>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</si>
  <si>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</si>
  <si>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</si>
  <si>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</si>
  <si>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</si>
  <si>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</si>
  <si>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</si>
  <si>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</si>
  <si>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</si>
  <si>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</si>
  <si>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</si>
  <si>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</si>
  <si>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</si>
  <si>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</si>
  <si>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</si>
  <si>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</si>
  <si>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</si>
  <si>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</si>
  <si>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</si>
  <si>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</si>
  <si>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</si>
  <si>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</si>
  <si>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</si>
  <si>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</si>
  <si>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</si>
  <si>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</si>
  <si>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</si>
  <si>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</si>
  <si>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</si>
  <si>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</si>
  <si>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</si>
  <si>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</si>
  <si>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</si>
  <si>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</si>
  <si>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</si>
  <si>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</si>
  <si>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</si>
  <si>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</si>
  <si>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</si>
  <si>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</si>
  <si>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</si>
  <si>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</si>
  <si>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</si>
  <si>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</si>
  <si>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</si>
  <si>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</si>
  <si>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</si>
  <si>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</si>
  <si>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</si>
  <si>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</si>
  <si>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</si>
  <si>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</si>
  <si>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</si>
  <si>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</si>
  <si>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</si>
  <si>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</si>
  <si>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</si>
  <si>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</si>
  <si>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</si>
  <si>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</si>
  <si>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</si>
  <si>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</si>
  <si>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</si>
  <si>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</si>
  <si>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</si>
  <si>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</si>
  <si>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</si>
  <si>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</si>
  <si>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</si>
  <si>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</si>
  <si>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</si>
  <si>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</si>
  <si>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</si>
  <si>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</si>
  <si>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</si>
  <si>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</si>
  <si>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</si>
  <si>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</si>
  <si>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</si>
  <si>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</si>
  <si>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</si>
  <si>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</si>
  <si>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</si>
  <si>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</si>
  <si>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</si>
  <si>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</si>
  <si>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</si>
  <si>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</si>
  <si>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</si>
  <si>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</si>
  <si>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</si>
  <si>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</si>
  <si>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</si>
  <si>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</si>
  <si>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</si>
  <si>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</si>
  <si>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</si>
  <si>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</si>
  <si>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</si>
  <si>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</si>
  <si>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</si>
  <si>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</si>
  <si>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</si>
  <si>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</si>
  <si>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</si>
  <si>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</si>
  <si>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</si>
  <si>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</si>
  <si>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</si>
  <si>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</si>
  <si>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</si>
  <si>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</si>
  <si>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</si>
  <si>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</si>
  <si>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</si>
  <si>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</si>
  <si>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</si>
  <si>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</si>
  <si>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</si>
  <si>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</si>
  <si>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</si>
  <si>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</si>
  <si>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</si>
  <si>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</si>
  <si>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</si>
  <si>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</si>
  <si>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</si>
  <si>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</si>
  <si>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</si>
  <si>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</si>
  <si>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</si>
  <si>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</si>
  <si>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</si>
  <si>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</si>
  <si>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</si>
  <si>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</si>
  <si>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</si>
  <si>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</si>
  <si>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</si>
  <si>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</si>
  <si>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</si>
  <si>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</si>
  <si>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</si>
  <si>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</si>
  <si>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</si>
  <si>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</si>
  <si>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</si>
  <si>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</si>
  <si>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</si>
  <si>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</si>
  <si>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</si>
  <si>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</si>
  <si>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</si>
  <si>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</si>
  <si>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</si>
  <si>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</si>
  <si>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</si>
  <si>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</si>
  <si>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</si>
  <si>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</si>
  <si>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</si>
  <si>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</si>
  <si>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</si>
  <si>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</si>
  <si>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</si>
  <si>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</si>
  <si>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</si>
  <si>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</si>
  <si>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</si>
  <si>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</si>
  <si>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</si>
  <si>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</si>
  <si>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</si>
  <si>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</si>
  <si>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</si>
  <si>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</si>
  <si>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</si>
  <si>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</si>
  <si>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</si>
  <si>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</si>
  <si>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</si>
  <si>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</si>
  <si>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</si>
  <si>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</si>
  <si>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</si>
  <si>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</si>
  <si>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</si>
  <si>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</si>
  <si>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</si>
  <si>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</si>
  <si>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</si>
  <si>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</si>
  <si>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</si>
  <si>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</si>
  <si>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</si>
  <si>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</si>
  <si>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</si>
  <si>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</si>
  <si>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</si>
  <si>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</si>
  <si>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</si>
  <si>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</si>
  <si>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</si>
  <si>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</si>
  <si>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</si>
  <si>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</si>
  <si>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</si>
  <si>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</si>
  <si>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</si>
  <si>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</si>
  <si>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</si>
  <si>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</si>
  <si>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</si>
  <si>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</si>
  <si>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</si>
  <si>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</si>
  <si>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</si>
  <si>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</si>
  <si>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</si>
  <si>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</si>
  <si>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</si>
  <si>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</si>
  <si>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</si>
  <si>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</si>
  <si>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</si>
  <si>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</si>
  <si>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</si>
  <si>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</si>
  <si>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</si>
  <si>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</si>
  <si>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</si>
  <si>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</si>
  <si>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</si>
  <si>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</si>
  <si>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</si>
  <si>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</si>
  <si>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</si>
  <si>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</si>
  <si>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</si>
  <si>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</si>
  <si>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</si>
  <si>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</si>
  <si>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</si>
  <si>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</si>
  <si>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</si>
  <si>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</si>
  <si>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</si>
  <si>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</si>
  <si>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</si>
  <si>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</si>
  <si>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</si>
  <si>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</si>
  <si>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</si>
  <si>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</si>
  <si>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</si>
  <si>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</si>
  <si>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</si>
  <si>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</si>
  <si>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</si>
  <si>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</si>
  <si>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</si>
  <si>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</si>
  <si>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</si>
  <si>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</si>
  <si>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</si>
  <si>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</si>
  <si>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</si>
  <si>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</si>
  <si>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</si>
  <si>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</si>
  <si>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</si>
  <si>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</si>
  <si>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</si>
  <si>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</si>
  <si>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</si>
  <si>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</si>
  <si>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</si>
  <si>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</si>
  <si>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</si>
  <si>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</si>
  <si>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</si>
  <si>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</si>
  <si>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</si>
  <si>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</si>
  <si>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</si>
  <si>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</si>
  <si>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</si>
  <si>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</si>
  <si>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</si>
  <si>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</si>
  <si>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</si>
  <si>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</si>
  <si>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</si>
  <si>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</si>
  <si>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</si>
  <si>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</si>
  <si>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</si>
  <si>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</si>
  <si>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</si>
  <si>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</si>
  <si>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</si>
  <si>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</si>
  <si>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</si>
  <si>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</si>
  <si>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</si>
  <si>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</si>
  <si>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</si>
  <si>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</si>
  <si>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</si>
  <si>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</si>
  <si>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</si>
  <si>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</si>
  <si>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</si>
  <si>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</si>
  <si>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</si>
  <si>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</si>
  <si>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</si>
  <si>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</si>
  <si>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</si>
  <si>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</si>
  <si>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</si>
  <si>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</si>
  <si>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</si>
  <si>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</si>
  <si>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</si>
  <si>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</si>
  <si>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</si>
  <si>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</si>
  <si>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</si>
  <si>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</si>
  <si>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</si>
  <si>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</si>
  <si>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</si>
  <si>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</si>
  <si>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</si>
  <si>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</si>
  <si>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</si>
  <si>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</si>
  <si>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</si>
  <si>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</si>
  <si>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</si>
  <si>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</si>
  <si>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</si>
  <si>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</si>
  <si>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</si>
  <si>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</si>
  <si>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</si>
  <si>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</si>
  <si>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</si>
  <si>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</si>
  <si>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</si>
  <si>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</si>
  <si>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</si>
  <si>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</si>
  <si>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</si>
  <si>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</si>
  <si>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</si>
  <si>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</si>
  <si>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</si>
  <si>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</si>
  <si>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</si>
  <si>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</si>
  <si>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</si>
  <si>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</si>
  <si>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</si>
  <si>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</si>
  <si>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</si>
  <si>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</si>
  <si>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</si>
  <si>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</si>
  <si>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</si>
  <si>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</si>
  <si>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</si>
  <si>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</si>
  <si>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</si>
  <si>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</si>
  <si>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</si>
  <si>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</si>
  <si>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</si>
  <si>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</si>
  <si>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</si>
  <si>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</si>
  <si>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</si>
  <si>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</si>
  <si>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</si>
  <si>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</si>
  <si>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</si>
  <si>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</si>
  <si>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</si>
  <si>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</si>
  <si>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</si>
  <si>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</si>
  <si>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</si>
  <si>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</si>
  <si>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</si>
  <si>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</si>
  <si>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</si>
  <si>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</si>
  <si>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</si>
  <si>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</si>
  <si>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</si>
  <si>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</si>
  <si>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</si>
  <si>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</si>
  <si>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</si>
  <si>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</si>
  <si>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</si>
  <si>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</si>
  <si>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</si>
  <si>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</si>
  <si>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</si>
  <si>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</si>
  <si>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</si>
  <si>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</si>
  <si>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</si>
  <si>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</si>
  <si>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</si>
  <si>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</si>
  <si>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</si>
  <si>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</si>
  <si>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</si>
  <si>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</si>
  <si>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</si>
  <si>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</si>
  <si>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</si>
  <si>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</si>
  <si>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</si>
  <si>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</si>
  <si>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</si>
  <si>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</si>
  <si>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</si>
  <si>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</si>
  <si>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</si>
  <si>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</si>
  <si>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</si>
  <si>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</si>
  <si>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</si>
  <si>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</si>
  <si>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</si>
  <si>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</si>
  <si>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</si>
  <si>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</si>
  <si>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</si>
  <si>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</si>
  <si>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</si>
  <si>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</si>
  <si>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</si>
  <si>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</si>
  <si>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</si>
  <si>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</si>
  <si>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</si>
  <si>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</si>
  <si>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</si>
  <si>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</si>
  <si>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</si>
  <si>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</si>
  <si>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</si>
  <si>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</si>
  <si>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</si>
  <si>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</si>
  <si>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</si>
  <si>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</si>
  <si>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</si>
  <si>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</si>
  <si>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</si>
  <si>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</si>
  <si>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</si>
  <si>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</si>
  <si>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</si>
  <si>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</si>
  <si>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</si>
  <si>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</si>
  <si>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</si>
  <si>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</si>
  <si>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</si>
  <si>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</si>
  <si>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</si>
  <si>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</si>
  <si>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</si>
  <si>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</si>
  <si>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</si>
  <si>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</si>
  <si>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</si>
  <si>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</si>
  <si>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</si>
  <si>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</si>
  <si>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</si>
  <si>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</si>
  <si>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</si>
  <si>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</si>
  <si>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</si>
  <si>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</si>
  <si>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</si>
  <si>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</si>
  <si>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</si>
  <si>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</si>
  <si>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</si>
  <si>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</si>
  <si>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</si>
  <si>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</si>
  <si>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</si>
  <si>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</si>
  <si>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</si>
  <si>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</si>
  <si>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</si>
  <si>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</si>
  <si>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</si>
  <si>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</si>
  <si>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</si>
  <si>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</si>
  <si>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</si>
  <si>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</si>
  <si>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</si>
  <si>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</si>
  <si>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</si>
  <si>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</si>
  <si>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</si>
  <si>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</si>
  <si>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</si>
  <si>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</si>
  <si>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</si>
  <si>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</si>
  <si>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</si>
  <si>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</si>
  <si>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</si>
  <si>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</si>
  <si>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</si>
  <si>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</si>
  <si>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</si>
  <si>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</si>
  <si>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</si>
  <si>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</si>
  <si>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</si>
  <si>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</si>
  <si>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</si>
  <si>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</si>
  <si>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</si>
  <si>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</si>
  <si>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</si>
  <si>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</si>
  <si>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</si>
  <si>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</si>
  <si>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</si>
  <si>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</si>
  <si>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</si>
  <si>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</si>
  <si>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</si>
  <si>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</si>
  <si>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</si>
  <si>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</si>
  <si>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</si>
  <si>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</si>
  <si>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</si>
  <si>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</si>
  <si>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</si>
  <si>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</si>
  <si>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</si>
  <si>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</si>
  <si>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</si>
  <si>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</si>
  <si>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</si>
  <si>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</si>
  <si>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</si>
  <si>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</si>
  <si>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</si>
  <si>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</si>
  <si>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</si>
  <si>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</si>
  <si>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</si>
  <si>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</si>
  <si>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</si>
  <si>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</si>
  <si>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</si>
  <si>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</si>
  <si>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</si>
  <si>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</si>
  <si>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</si>
  <si>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</si>
  <si>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</si>
  <si>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</si>
  <si>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</si>
  <si>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</si>
  <si>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</si>
  <si>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</si>
  <si>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</si>
  <si>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</si>
  <si>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</si>
  <si>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</si>
  <si>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</si>
  <si>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</si>
  <si>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</si>
  <si>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</si>
  <si>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</si>
  <si>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</si>
  <si>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</si>
  <si>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</si>
  <si>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</si>
  <si>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</si>
  <si>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</si>
  <si>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</si>
  <si>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</si>
  <si>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</si>
  <si>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</si>
  <si>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</si>
  <si>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</si>
  <si>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</si>
  <si>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</si>
  <si>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</si>
  <si>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</si>
  <si>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</si>
  <si>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</si>
  <si>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</si>
  <si>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</si>
  <si>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</si>
  <si>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</si>
  <si>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</si>
  <si>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</si>
  <si>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</si>
  <si>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</si>
  <si>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</si>
  <si>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</si>
  <si>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</si>
  <si>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</si>
  <si>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</si>
  <si>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</si>
  <si>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</si>
  <si>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</si>
  <si>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</si>
  <si>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</si>
  <si>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</si>
  <si>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</si>
  <si>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</si>
  <si>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</si>
  <si>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</si>
  <si>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</si>
  <si>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</si>
  <si>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</si>
  <si>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</si>
  <si>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</si>
  <si>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</si>
  <si>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</si>
  <si>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</si>
  <si>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</si>
  <si>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</si>
  <si>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</si>
  <si>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</si>
  <si>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</si>
  <si>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</si>
  <si>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</si>
  <si>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</si>
  <si>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</si>
  <si>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</si>
  <si>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</si>
  <si>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</si>
  <si>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</si>
  <si>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</si>
  <si>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</si>
  <si>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</si>
  <si>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</si>
  <si>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</si>
  <si>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</si>
  <si>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</si>
  <si>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</si>
  <si>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</si>
  <si>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</si>
  <si>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</si>
  <si>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</si>
  <si>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</si>
  <si>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</si>
  <si>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</si>
  <si>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</si>
  <si>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</si>
  <si>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</si>
  <si>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</si>
  <si>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</si>
  <si>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</si>
  <si>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</si>
  <si>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</si>
  <si>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</si>
  <si>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</si>
  <si>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</si>
  <si>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</si>
  <si>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</si>
  <si>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</si>
  <si>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</si>
  <si>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</si>
  <si>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</si>
  <si>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</si>
  <si>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</si>
  <si>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</si>
  <si>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</si>
  <si>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</si>
  <si>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</si>
  <si>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</si>
  <si>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</si>
  <si>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</si>
  <si>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</si>
  <si>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</si>
  <si>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</si>
  <si>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</si>
  <si>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</si>
  <si>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</si>
  <si>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</si>
  <si>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</si>
  <si>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</si>
  <si>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</si>
  <si>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</si>
  <si>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</si>
  <si>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</si>
  <si>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</si>
  <si>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</si>
  <si>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</si>
  <si>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</si>
  <si>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</si>
  <si>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</si>
  <si>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</si>
  <si>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</si>
  <si>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</si>
  <si>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</si>
  <si>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</si>
  <si>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</si>
  <si>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</si>
  <si>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</si>
  <si>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</si>
  <si>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</si>
  <si>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</si>
  <si>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</si>
  <si>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</si>
  <si>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</si>
  <si>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</si>
  <si>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</si>
  <si>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</si>
  <si>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</si>
  <si>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</si>
  <si>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</si>
  <si>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</si>
  <si>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</si>
  <si>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</si>
  <si>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</si>
  <si>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</si>
  <si>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</si>
  <si>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</si>
  <si>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</si>
  <si>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</si>
  <si>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</si>
  <si>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</si>
  <si>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</si>
  <si>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</si>
  <si>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</si>
  <si>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</si>
  <si>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</si>
  <si>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</si>
  <si>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</si>
  <si>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</si>
  <si>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</si>
  <si>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</si>
  <si>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</si>
  <si>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</si>
  <si>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</si>
  <si>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</si>
  <si>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</si>
  <si>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</si>
  <si>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</si>
  <si>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</si>
  <si>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</si>
  <si>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</si>
  <si>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</si>
  <si>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</si>
  <si>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</si>
  <si>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</si>
  <si>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</si>
  <si>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</si>
  <si>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</si>
  <si>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</si>
  <si>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</si>
  <si>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</si>
  <si>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</si>
  <si>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</si>
  <si>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</si>
  <si>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</si>
  <si>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</si>
  <si>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</si>
  <si>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</si>
  <si>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</si>
  <si>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</si>
  <si>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</si>
  <si>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</si>
  <si>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</si>
  <si>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</si>
  <si>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</si>
  <si>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</si>
  <si>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</si>
  <si>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</si>
  <si>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</si>
  <si>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</si>
  <si>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</si>
  <si>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</si>
  <si>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</si>
  <si>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</si>
  <si>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</si>
  <si>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</si>
  <si>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</si>
  <si>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</si>
  <si>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</si>
  <si>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</si>
  <si>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</si>
  <si>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</si>
  <si>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</si>
  <si>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</si>
  <si>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</si>
  <si>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</si>
  <si>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</si>
  <si>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</si>
  <si>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</si>
  <si>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</si>
  <si>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</si>
  <si>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</si>
  <si>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</si>
  <si>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</si>
  <si>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</si>
  <si>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</si>
  <si>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</si>
  <si>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</si>
  <si>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</si>
  <si>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</si>
  <si>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</si>
  <si>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</si>
  <si>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</si>
  <si>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</si>
  <si>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</si>
  <si>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</si>
  <si>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</si>
  <si>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</si>
  <si>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</si>
  <si>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</si>
  <si>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</si>
  <si>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</si>
  <si>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</si>
  <si>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</si>
  <si>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</si>
  <si>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</si>
  <si>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</si>
  <si>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</si>
  <si>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</si>
  <si>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</si>
  <si>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</si>
  <si>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</si>
  <si>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</si>
  <si>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</si>
  <si>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</si>
  <si>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</si>
  <si>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</si>
  <si>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</si>
  <si>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</si>
  <si>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</si>
  <si>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</si>
  <si>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</si>
  <si>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</si>
  <si>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</si>
  <si>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</si>
  <si>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</si>
  <si>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</si>
  <si>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</si>
  <si>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</si>
  <si>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</si>
  <si>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</si>
  <si>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</si>
  <si>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</si>
  <si>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</si>
  <si>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</si>
  <si>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</si>
  <si>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</si>
  <si>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</si>
  <si>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</si>
  <si>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</si>
  <si>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</si>
  <si>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</si>
  <si>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</si>
  <si>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</si>
  <si>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</si>
  <si>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</si>
  <si>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</si>
  <si>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</si>
  <si>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</si>
  <si>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</si>
  <si>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</si>
  <si>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</si>
  <si>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</si>
  <si>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</si>
  <si>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</si>
  <si>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</si>
  <si>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</si>
  <si>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</si>
  <si>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</si>
  <si>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</si>
  <si>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</si>
  <si>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</si>
  <si>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</si>
  <si>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</si>
  <si>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</si>
  <si>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</si>
  <si>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</si>
  <si>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</si>
  <si>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</si>
  <si>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</si>
  <si>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</si>
  <si>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</si>
  <si>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</si>
  <si>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</si>
  <si>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</si>
  <si>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</si>
  <si>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</si>
  <si>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</si>
  <si>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</si>
  <si>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</si>
  <si>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</si>
  <si>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</si>
  <si>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</si>
  <si>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</si>
  <si>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</si>
  <si>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</si>
  <si>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</si>
  <si>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</si>
  <si>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</si>
  <si>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</si>
  <si>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</si>
  <si>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</si>
  <si>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</si>
  <si>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</si>
  <si>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</si>
  <si>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</si>
  <si>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</si>
  <si>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</si>
  <si>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</si>
  <si>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</si>
  <si>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</si>
  <si>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</si>
  <si>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</si>
  <si>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</si>
  <si>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</si>
  <si>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</si>
  <si>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</si>
  <si>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</si>
  <si>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</si>
  <si>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</si>
  <si>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</si>
  <si>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</si>
  <si>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</si>
  <si>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</si>
  <si>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</si>
  <si>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</si>
  <si>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</si>
  <si>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</si>
  <si>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</si>
  <si>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</si>
  <si>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</si>
  <si>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</si>
  <si>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</si>
  <si>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</si>
  <si>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</si>
  <si>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</si>
  <si>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</si>
  <si>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</si>
  <si>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</si>
  <si>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</si>
  <si>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</si>
  <si>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</si>
  <si>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</si>
  <si>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</si>
  <si>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</si>
  <si>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</si>
  <si>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</si>
  <si>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</si>
  <si>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</si>
  <si>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</si>
  <si>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</si>
  <si>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</si>
  <si>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</si>
  <si>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</si>
  <si>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</si>
  <si>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</si>
  <si>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</si>
  <si>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</si>
  <si>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</si>
  <si>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</si>
  <si>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</si>
  <si>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</si>
  <si>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</si>
  <si>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</si>
  <si>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</si>
  <si>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</si>
  <si>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</si>
  <si>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</si>
  <si>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</si>
  <si>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</si>
  <si>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</si>
  <si>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</si>
  <si>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</si>
  <si>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</si>
  <si>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</si>
  <si>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</si>
  <si>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</si>
  <si>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</si>
  <si>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</si>
  <si>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</si>
  <si>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</si>
  <si>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</si>
  <si>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</si>
  <si>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</si>
  <si>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</si>
  <si>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</si>
  <si>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</si>
  <si>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</si>
  <si>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</si>
  <si>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</si>
  <si>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</si>
  <si>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</si>
  <si>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</si>
  <si>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</si>
  <si>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</si>
  <si>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</si>
  <si>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</si>
  <si>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</si>
  <si>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</si>
  <si>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</si>
  <si>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</si>
  <si>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</si>
  <si>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</si>
  <si>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</si>
  <si>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</si>
  <si>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</si>
  <si>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</si>
  <si>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</si>
  <si>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</si>
  <si>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</si>
  <si>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</si>
  <si>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</si>
  <si>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</si>
  <si>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</si>
  <si>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</si>
  <si>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</si>
  <si>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</si>
  <si>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</si>
  <si>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</si>
  <si>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</si>
  <si>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</si>
  <si>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</si>
  <si>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</si>
  <si>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</si>
  <si>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</si>
  <si>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</si>
  <si>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</si>
  <si>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</si>
  <si>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</si>
  <si>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</si>
  <si>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</si>
  <si>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</si>
  <si>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</si>
  <si>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</si>
  <si>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</si>
  <si>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</si>
  <si>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</si>
  <si>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</si>
  <si>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</si>
  <si>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</si>
  <si>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</si>
  <si>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</si>
  <si>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</si>
  <si>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</si>
  <si>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</si>
  <si>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</si>
  <si>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</si>
  <si>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</si>
  <si>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</si>
  <si>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</si>
  <si>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</si>
  <si>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</si>
  <si>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</si>
  <si>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</si>
  <si>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</si>
  <si>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</si>
  <si>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</si>
  <si>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</si>
  <si>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</si>
  <si>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</si>
  <si>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</si>
  <si>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</si>
  <si>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</si>
  <si>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</si>
  <si>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</si>
  <si>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</si>
  <si>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</si>
  <si>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</si>
  <si>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</si>
  <si>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</si>
  <si>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</si>
  <si>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</si>
  <si>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</si>
  <si>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</si>
  <si>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</si>
  <si>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</si>
  <si>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</si>
  <si>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</si>
  <si>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</si>
  <si>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</si>
  <si>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</si>
  <si>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</si>
  <si>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</si>
  <si>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</si>
  <si>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</si>
  <si>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</si>
  <si>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</si>
  <si>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</si>
  <si>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</si>
  <si>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</si>
  <si>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</si>
  <si>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</si>
  <si>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</si>
  <si>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</si>
  <si>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</si>
  <si>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</si>
  <si>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</si>
  <si>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</si>
  <si>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</si>
  <si>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</si>
  <si>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</si>
  <si>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</si>
  <si>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</si>
  <si>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</si>
  <si>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</si>
  <si>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</si>
  <si>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</si>
  <si>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</si>
  <si>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</si>
  <si>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</si>
  <si>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</si>
  <si>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</si>
  <si>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</si>
  <si>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</si>
  <si>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</si>
  <si>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</si>
  <si>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</si>
  <si>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</si>
  <si>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</si>
  <si>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</si>
  <si>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</si>
  <si>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</si>
  <si>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</si>
  <si>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</si>
  <si>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</si>
  <si>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</si>
  <si>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</si>
  <si>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</si>
  <si>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</si>
  <si>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</si>
  <si>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</si>
  <si>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</si>
  <si>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</si>
  <si>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</si>
  <si>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</si>
  <si>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</si>
  <si>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</si>
  <si>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</si>
  <si>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</si>
  <si>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</si>
  <si>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</si>
  <si>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</si>
  <si>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</si>
  <si>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</si>
  <si>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</si>
  <si>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</si>
  <si>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</si>
  <si>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</si>
  <si>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</si>
  <si>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</si>
  <si>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</si>
  <si>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</si>
  <si>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</si>
  <si>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</si>
  <si>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</si>
  <si>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</si>
  <si>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</si>
  <si>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</si>
  <si>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</si>
  <si>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</si>
  <si>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</si>
  <si>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</si>
  <si>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</si>
  <si>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</si>
  <si>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</si>
  <si>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</si>
  <si>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</si>
  <si>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</si>
  <si>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</si>
  <si>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</si>
  <si>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</si>
  <si>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</si>
  <si>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</si>
  <si>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</si>
  <si>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</si>
  <si>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</si>
  <si>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</si>
  <si>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</si>
  <si>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</si>
  <si>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</si>
  <si>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</si>
  <si>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</si>
  <si>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</si>
  <si>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</si>
  <si>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</si>
  <si>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</si>
  <si>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</si>
  <si>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</si>
  <si>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</si>
  <si>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</si>
  <si>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</si>
  <si>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</si>
  <si>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</si>
  <si>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</si>
  <si>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</si>
  <si>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</si>
  <si>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</si>
  <si>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</si>
  <si>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</si>
  <si>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</si>
  <si>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</si>
  <si>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</si>
  <si>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</si>
  <si>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</si>
  <si>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</si>
  <si>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</si>
  <si>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</si>
  <si>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</si>
  <si>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</si>
  <si>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</si>
  <si>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</si>
  <si>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</si>
  <si>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</si>
  <si>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</si>
  <si>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</si>
  <si>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</si>
  <si>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</si>
  <si>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</si>
  <si>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</si>
  <si>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</si>
  <si>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</si>
  <si>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</si>
  <si>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</si>
  <si>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</si>
  <si>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</si>
  <si>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</si>
  <si>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</si>
  <si>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</si>
  <si>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</si>
  <si>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</si>
  <si>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</si>
  <si>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</si>
  <si>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</si>
  <si>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</si>
  <si>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</si>
  <si>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</si>
  <si>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</si>
  <si>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</si>
  <si>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</si>
  <si>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</si>
  <si>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</si>
  <si>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</si>
  <si>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</si>
  <si>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</si>
  <si>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</si>
  <si>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</si>
  <si>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</si>
  <si>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</si>
  <si>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</si>
  <si>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</si>
  <si>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</si>
  <si>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</si>
  <si>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</si>
  <si>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</si>
  <si>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</si>
  <si>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</si>
  <si>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</si>
  <si>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</si>
  <si>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</si>
  <si>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</si>
  <si>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</si>
  <si>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</si>
  <si>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</si>
  <si>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</si>
  <si>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</si>
  <si>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</si>
  <si>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</si>
  <si>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</si>
  <si>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</si>
  <si>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</si>
  <si>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</si>
  <si>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</si>
  <si>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</si>
  <si>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</si>
  <si>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</si>
  <si>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</si>
  <si>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</si>
  <si>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</si>
  <si>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</si>
  <si>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</si>
  <si>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</si>
  <si>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</si>
  <si>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</si>
  <si>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</si>
  <si>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</si>
  <si>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</si>
  <si>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</si>
  <si>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</si>
  <si>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</si>
  <si>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</si>
  <si>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</si>
  <si>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</si>
  <si>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</si>
  <si>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</si>
  <si>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</si>
  <si>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</si>
  <si>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</si>
  <si>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</si>
  <si>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</si>
  <si>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</si>
  <si>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</si>
  <si>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</si>
  <si>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</si>
  <si>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</si>
  <si>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</si>
  <si>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</si>
  <si>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</si>
  <si>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</si>
  <si>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</si>
  <si>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</si>
  <si>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</si>
  <si>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</si>
  <si>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</si>
  <si>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</si>
  <si>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</si>
  <si>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</si>
  <si>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</si>
  <si>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</si>
  <si>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</si>
  <si>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</si>
  <si>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</si>
  <si>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</si>
  <si>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</si>
  <si>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</si>
  <si>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</si>
  <si>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</si>
  <si>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</si>
  <si>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</si>
  <si>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</si>
  <si>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</si>
  <si>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</si>
  <si>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</si>
  <si>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</si>
  <si>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</si>
  <si>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</si>
  <si>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</si>
  <si>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</si>
  <si>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</si>
  <si>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</si>
  <si>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</si>
  <si>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</si>
  <si>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</si>
  <si>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</si>
  <si>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</si>
  <si>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</si>
  <si>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</si>
  <si>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</si>
  <si>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</si>
  <si>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</si>
  <si>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</si>
  <si>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</si>
  <si>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</si>
  <si>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</si>
  <si>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</si>
  <si>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</si>
  <si>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</si>
  <si>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</si>
  <si>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</si>
  <si>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</si>
  <si>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</si>
  <si>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</si>
  <si>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</si>
  <si>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</si>
  <si>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</si>
  <si>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</si>
  <si>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</si>
  <si>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</si>
  <si>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</si>
  <si>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</si>
  <si>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</si>
  <si>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</si>
  <si>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</si>
  <si>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</si>
  <si>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</si>
  <si>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</si>
  <si>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</si>
  <si>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</si>
  <si>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</si>
  <si>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</si>
  <si>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</si>
  <si>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</si>
  <si>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</si>
  <si>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</si>
  <si>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</si>
  <si>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</si>
  <si>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</si>
  <si>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</si>
  <si>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</si>
  <si>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</si>
  <si>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</si>
  <si>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</si>
  <si>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</si>
  <si>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</si>
  <si>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</si>
  <si>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</si>
  <si>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</si>
  <si>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</si>
  <si>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</si>
  <si>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</si>
  <si>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</si>
  <si>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</si>
  <si>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</si>
  <si>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</si>
  <si>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</si>
  <si>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</si>
  <si>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</si>
  <si>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</si>
  <si>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</si>
  <si>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</si>
  <si>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</si>
  <si>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</si>
  <si>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</si>
  <si>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</si>
  <si>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</si>
  <si>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</si>
  <si>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</si>
  <si>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</si>
  <si>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</si>
  <si>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</si>
  <si>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</si>
  <si>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</si>
  <si>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</si>
  <si>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</si>
  <si>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</si>
  <si>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</si>
  <si>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</si>
  <si>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</si>
  <si>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</si>
  <si>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</si>
  <si>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</si>
  <si>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</si>
  <si>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</si>
  <si>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</si>
  <si>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</si>
  <si>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</si>
  <si>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</si>
  <si>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</si>
  <si>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</si>
  <si>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</si>
  <si>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</si>
  <si>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</si>
  <si>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</si>
  <si>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</si>
  <si>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</si>
  <si>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</si>
  <si>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</si>
  <si>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</si>
  <si>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</si>
  <si>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</si>
  <si>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</si>
  <si>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</si>
  <si>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</si>
  <si>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</si>
  <si>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</si>
  <si>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</si>
  <si>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</si>
  <si>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</si>
  <si>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</si>
  <si>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</si>
  <si>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</si>
  <si>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</si>
  <si>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</si>
  <si>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</si>
  <si>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</si>
  <si>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</si>
  <si>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</si>
  <si>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</si>
  <si>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</si>
  <si>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</si>
  <si>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</si>
  <si>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</si>
  <si>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</si>
  <si>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</si>
  <si>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</si>
  <si>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</si>
  <si>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</si>
  <si>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</si>
  <si>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</si>
  <si>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</si>
  <si>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</si>
  <si>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</si>
  <si>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</si>
  <si>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</si>
  <si>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</si>
  <si>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</si>
  <si>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</si>
  <si>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</si>
  <si>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</si>
  <si>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</si>
  <si>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</si>
  <si>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</si>
  <si>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</si>
  <si>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</si>
  <si>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</si>
  <si>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</si>
  <si>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</si>
  <si>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</si>
  <si>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</si>
  <si>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</si>
  <si>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</si>
  <si>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</si>
  <si>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</si>
  <si>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</si>
  <si>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</si>
  <si>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</si>
  <si>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</si>
  <si>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</si>
  <si>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</si>
  <si>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</si>
  <si>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</si>
  <si>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</si>
  <si>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</si>
  <si>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</si>
  <si>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</si>
  <si>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</si>
  <si>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</si>
  <si>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</si>
  <si>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</si>
  <si>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</si>
  <si>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</si>
  <si>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</si>
  <si>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</si>
  <si>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</si>
  <si>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</si>
  <si>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</si>
  <si>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</si>
  <si>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</si>
  <si>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</si>
  <si>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</si>
  <si>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</si>
  <si>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</si>
  <si>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</si>
  <si>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</si>
  <si>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</si>
  <si>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</si>
  <si>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</si>
  <si>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</si>
  <si>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</si>
  <si>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</si>
  <si>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</si>
  <si>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</si>
  <si>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</si>
  <si>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</si>
  <si>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</si>
  <si>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</si>
  <si>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</si>
  <si>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</si>
  <si>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</si>
  <si>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</si>
  <si>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</si>
  <si>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</si>
  <si>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</si>
  <si>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</si>
  <si>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</si>
  <si>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</si>
  <si>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</si>
  <si>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</si>
  <si>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</si>
  <si>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</si>
  <si>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</si>
  <si>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</si>
  <si>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</si>
  <si>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</si>
  <si>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</si>
  <si>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</si>
  <si>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</si>
  <si>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</si>
  <si>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</si>
  <si>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</si>
  <si>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</si>
  <si>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</si>
  <si>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</si>
  <si>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</si>
  <si>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</si>
  <si>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</si>
  <si>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</si>
  <si>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</si>
  <si>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</si>
  <si>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</si>
  <si>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</si>
  <si>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</si>
  <si>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</si>
  <si>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</si>
  <si>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</si>
  <si>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</si>
  <si>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</si>
  <si>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</si>
  <si>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</si>
  <si>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</si>
  <si>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</si>
  <si>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</si>
  <si>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</si>
  <si>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</si>
  <si>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</si>
  <si>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</si>
  <si>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</si>
  <si>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</si>
  <si>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</si>
  <si>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</si>
  <si>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</si>
  <si>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</si>
  <si>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</si>
  <si>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</si>
  <si>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</si>
  <si>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</si>
  <si>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</si>
  <si>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</si>
  <si>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</si>
  <si>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</si>
  <si>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</si>
  <si>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</si>
  <si>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</si>
  <si>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</si>
  <si>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</si>
  <si>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</si>
  <si>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</si>
  <si>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</si>
  <si>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</si>
  <si>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</si>
  <si>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</si>
  <si>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</si>
  <si>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</si>
  <si>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</si>
  <si>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</si>
  <si>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</si>
  <si>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</si>
  <si>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</si>
  <si>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</si>
  <si>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</si>
  <si>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</si>
  <si>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</si>
  <si>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</si>
  <si>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</si>
  <si>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</si>
  <si>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</si>
  <si>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</si>
  <si>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</si>
  <si>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</si>
  <si>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</si>
  <si>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</si>
  <si>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</si>
  <si>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</si>
  <si>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</si>
  <si>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</si>
  <si>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</si>
  <si>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</si>
  <si>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</si>
  <si>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</si>
  <si>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</si>
  <si>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</si>
  <si>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</si>
  <si>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</si>
  <si>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</si>
  <si>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</si>
  <si>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</si>
  <si>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</si>
  <si>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</si>
  <si>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</si>
  <si>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</si>
  <si>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</si>
  <si>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</si>
  <si>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</si>
  <si>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</si>
  <si>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</si>
  <si>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</si>
  <si>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</si>
  <si>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</si>
  <si>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</si>
  <si>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</si>
  <si>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</si>
  <si>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</si>
  <si>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</si>
  <si>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</si>
  <si>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</si>
  <si>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</si>
  <si>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</si>
  <si>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</si>
  <si>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</si>
  <si>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</si>
  <si>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</si>
  <si>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</si>
  <si>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</si>
  <si>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</si>
  <si>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</si>
  <si>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</si>
  <si>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</si>
  <si>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</si>
  <si>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</si>
  <si>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</si>
  <si>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</si>
  <si>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</si>
  <si>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</si>
  <si>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</si>
  <si>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</si>
  <si>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</si>
  <si>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</si>
  <si>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</si>
  <si>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</si>
  <si>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</si>
  <si>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</si>
  <si>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</si>
  <si>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</si>
  <si>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</si>
  <si>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</si>
  <si>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</si>
  <si>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</si>
  <si>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</si>
  <si>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</si>
  <si>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</si>
  <si>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</si>
  <si>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</si>
  <si>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</si>
  <si>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</si>
  <si>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</si>
  <si>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</si>
  <si>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</si>
  <si>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</si>
  <si>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</si>
  <si>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</si>
  <si>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</si>
  <si>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</si>
  <si>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</si>
  <si>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</si>
  <si>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</si>
  <si>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</si>
  <si>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</si>
  <si>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</si>
  <si>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</si>
  <si>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</si>
  <si>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</si>
  <si>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</si>
  <si>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</si>
  <si>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</si>
  <si>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</si>
  <si>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</si>
  <si>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</si>
  <si>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</si>
  <si>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</si>
  <si>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</si>
  <si>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</si>
  <si>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</si>
  <si>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</si>
  <si>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</si>
  <si>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</si>
  <si>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</si>
  <si>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</si>
  <si>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</si>
  <si>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</si>
  <si>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</si>
  <si>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</si>
  <si>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</si>
  <si>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</si>
  <si>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</si>
  <si>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</si>
  <si>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</si>
  <si>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</si>
  <si>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</si>
  <si>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</si>
  <si>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</si>
  <si>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</si>
  <si>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</si>
  <si>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</si>
  <si>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</si>
  <si>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</si>
  <si>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</si>
  <si>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</si>
  <si>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</si>
  <si>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</si>
  <si>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</si>
  <si>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</si>
  <si>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</si>
  <si>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</si>
  <si>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</si>
  <si>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</si>
  <si>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</si>
  <si>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</si>
  <si>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</si>
  <si>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</si>
  <si>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</si>
  <si>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</si>
  <si>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</si>
  <si>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</si>
  <si>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</si>
  <si>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</si>
  <si>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</si>
  <si>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</si>
  <si>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</si>
  <si>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</si>
  <si>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</si>
  <si>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</si>
  <si>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</si>
  <si>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</si>
  <si>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</si>
  <si>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</si>
  <si>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</si>
  <si>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</si>
  <si>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</si>
  <si>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</si>
  <si>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</si>
  <si>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</si>
  <si>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</si>
  <si>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</si>
  <si>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</si>
  <si>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</si>
  <si>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</si>
  <si>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</si>
  <si>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</si>
  <si>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</si>
  <si>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</si>
  <si>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</si>
  <si>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</si>
  <si>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</si>
  <si>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</si>
  <si>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</si>
  <si>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</si>
  <si>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</si>
  <si>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</si>
  <si>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</si>
  <si>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</si>
  <si>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</si>
  <si>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</si>
  <si>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</si>
  <si>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</si>
  <si>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</si>
  <si>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</si>
  <si>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</si>
  <si>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</si>
  <si>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</si>
  <si>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</si>
  <si>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</si>
  <si>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</si>
  <si>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</si>
  <si>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</si>
  <si>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</si>
  <si>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</si>
  <si>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</si>
  <si>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</si>
  <si>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</si>
  <si>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</si>
  <si>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</si>
  <si>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</si>
  <si>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</si>
  <si>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</si>
  <si>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</si>
  <si>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</si>
  <si>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</si>
  <si>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</si>
  <si>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</si>
  <si>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</si>
  <si>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</si>
  <si>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</si>
  <si>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</si>
  <si>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</si>
  <si>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</si>
  <si>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</si>
  <si>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</si>
  <si>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</si>
  <si>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</si>
  <si>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</si>
  <si>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</si>
  <si>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</si>
  <si>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</si>
  <si>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</si>
  <si>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</si>
  <si>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</si>
  <si>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</si>
  <si>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</si>
  <si>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</si>
  <si>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</si>
  <si>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</si>
  <si>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</si>
  <si>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</si>
  <si>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</si>
  <si>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</si>
  <si>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</si>
  <si>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</si>
  <si>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</si>
  <si>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</si>
  <si>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</si>
  <si>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</si>
  <si>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</si>
  <si>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</si>
  <si>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</si>
  <si>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</si>
  <si>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</si>
  <si>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</si>
  <si>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</si>
  <si>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</si>
  <si>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</si>
  <si>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</si>
  <si>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</si>
  <si>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</si>
  <si>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</si>
  <si>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</si>
  <si>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</si>
  <si>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</si>
  <si>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</si>
  <si>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</si>
  <si>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</si>
  <si>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</si>
  <si>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</si>
  <si>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</si>
  <si>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</si>
  <si>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</si>
  <si>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</si>
  <si>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</si>
  <si>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</si>
  <si>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</si>
  <si>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</si>
  <si>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</si>
  <si>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</si>
  <si>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</si>
  <si>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</si>
  <si>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</si>
  <si>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</si>
  <si>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</si>
  <si>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</si>
  <si>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</si>
  <si>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</si>
  <si>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</si>
  <si>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</si>
  <si>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</si>
  <si>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</si>
  <si>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</si>
  <si>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</si>
  <si>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</si>
  <si>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</si>
  <si>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</si>
  <si>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</si>
  <si>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</si>
  <si>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</si>
  <si>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</si>
  <si>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</si>
  <si>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</si>
  <si>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</si>
  <si>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</si>
  <si>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</si>
  <si>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</si>
  <si>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</si>
  <si>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</si>
  <si>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</si>
  <si>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</si>
  <si>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</si>
  <si>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</si>
  <si>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</si>
  <si>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</si>
  <si>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</si>
  <si>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</si>
  <si>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</si>
  <si>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</si>
  <si>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</si>
  <si>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</si>
  <si>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</si>
  <si>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</si>
  <si>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</si>
  <si>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</si>
  <si>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</si>
  <si>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</si>
  <si>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</si>
  <si>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</si>
  <si>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</si>
  <si>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</si>
  <si>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</si>
  <si>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</si>
  <si>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</si>
  <si>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</si>
  <si>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</si>
  <si>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</si>
  <si>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</si>
  <si>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</si>
  <si>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</si>
  <si>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</si>
  <si>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</si>
  <si>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</si>
  <si>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</si>
  <si>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</si>
  <si>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</si>
  <si>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</si>
  <si>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</si>
  <si>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</si>
  <si>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</si>
  <si>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</si>
  <si>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</si>
  <si>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</si>
  <si>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</si>
  <si>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</si>
  <si>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</si>
  <si>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</si>
  <si>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</si>
  <si>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</si>
  <si>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</si>
  <si>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</si>
  <si>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</si>
  <si>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</si>
  <si>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</si>
  <si>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</si>
  <si>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</si>
  <si>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</si>
  <si>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</si>
  <si>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</si>
  <si>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</si>
  <si>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</si>
  <si>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</si>
  <si>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</si>
  <si>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</si>
  <si>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</si>
  <si>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</si>
  <si>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</si>
  <si>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</si>
  <si>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</si>
  <si>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</si>
  <si>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</si>
  <si>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</si>
  <si>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</si>
  <si>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</si>
  <si>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</si>
  <si>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</si>
  <si>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</si>
  <si>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</si>
  <si>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</si>
  <si>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</si>
  <si>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</si>
  <si>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</si>
  <si>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</si>
  <si>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</si>
  <si>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</si>
  <si>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</si>
  <si>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</si>
  <si>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</si>
  <si>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</si>
  <si>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</si>
  <si>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</si>
  <si>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</si>
  <si>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</si>
  <si>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</si>
  <si>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</si>
  <si>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</si>
  <si>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</si>
  <si>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</si>
  <si>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</si>
  <si>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</si>
  <si>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</si>
  <si>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</si>
  <si>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</si>
  <si>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</si>
  <si>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</si>
  <si>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</si>
  <si>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</si>
  <si>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</si>
  <si>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</si>
  <si>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</si>
  <si>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</si>
  <si>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</si>
  <si>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</si>
  <si>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</si>
  <si>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</si>
  <si>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</si>
  <si>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</si>
  <si>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</si>
  <si>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</si>
  <si>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</si>
  <si>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</si>
  <si>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</si>
  <si>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</si>
  <si>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</si>
  <si>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</si>
  <si>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</si>
  <si>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</si>
  <si>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</si>
  <si>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</si>
  <si>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</si>
  <si>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</si>
  <si>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</si>
  <si>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</si>
  <si>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</si>
  <si>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</si>
  <si>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</si>
  <si>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</si>
  <si>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</si>
  <si>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</si>
  <si>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</si>
  <si>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</si>
  <si>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</si>
  <si>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</si>
  <si>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</si>
  <si>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</si>
  <si>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</si>
  <si>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</si>
  <si>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</si>
  <si>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</si>
  <si>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</si>
  <si>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</si>
  <si>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</si>
  <si>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</si>
  <si>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</si>
  <si>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</si>
  <si>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</si>
  <si>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</si>
  <si>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</si>
  <si>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</si>
  <si>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</si>
  <si>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</si>
  <si>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</si>
  <si>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</si>
  <si>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</si>
  <si>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</si>
  <si>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</si>
  <si>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</si>
  <si>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</si>
  <si>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</si>
  <si>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</si>
  <si>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</si>
  <si>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</si>
  <si>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</si>
  <si>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</si>
  <si>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</si>
  <si>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</si>
  <si>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</si>
  <si>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</si>
  <si>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</si>
  <si>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</si>
  <si>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</si>
  <si>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</si>
  <si>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</si>
  <si>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</si>
  <si>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</si>
  <si>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</si>
  <si>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</si>
  <si>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</si>
  <si>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</si>
  <si>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</si>
  <si>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</si>
  <si>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</si>
  <si>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</si>
  <si>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</si>
  <si>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</si>
  <si>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</si>
  <si>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</si>
  <si>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</si>
  <si>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</si>
  <si>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</si>
  <si>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</si>
  <si>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</si>
  <si>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</si>
  <si>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</si>
  <si>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</si>
  <si>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</si>
  <si>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</si>
  <si>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</si>
  <si>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</si>
  <si>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</si>
  <si>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</si>
  <si>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</si>
  <si>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</si>
  <si>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</si>
  <si>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</si>
  <si>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</si>
  <si>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</si>
  <si>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</si>
  <si>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</si>
  <si>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</si>
  <si>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</si>
  <si>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</si>
  <si>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</si>
  <si>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</si>
  <si>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</si>
  <si>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</si>
  <si>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</si>
  <si>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</si>
  <si>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</si>
  <si>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</si>
  <si>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</si>
  <si>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</si>
  <si>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</si>
  <si>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</si>
  <si>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</si>
  <si>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</si>
  <si>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</si>
  <si>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</si>
  <si>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</si>
  <si>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</si>
  <si>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</si>
  <si>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</si>
  <si>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</si>
  <si>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</si>
  <si>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</si>
  <si>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</si>
  <si>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</si>
  <si>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</si>
  <si>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</si>
  <si>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</si>
  <si>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</si>
  <si>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</si>
  <si>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</si>
  <si>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</si>
  <si>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</si>
  <si>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</si>
  <si>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</si>
  <si>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</si>
  <si>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</si>
  <si>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</si>
  <si>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</si>
  <si>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</si>
  <si>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</si>
  <si>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</si>
  <si>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</si>
  <si>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</si>
  <si>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</si>
  <si>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</si>
  <si>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</si>
  <si>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</si>
  <si>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</si>
  <si>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</si>
  <si>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</si>
  <si>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</si>
  <si>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</si>
  <si>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</si>
  <si>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</si>
  <si>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</si>
  <si>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</si>
  <si>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</si>
  <si>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</si>
  <si>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</si>
  <si>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</si>
  <si>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</si>
  <si>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</si>
  <si>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</si>
  <si>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</si>
  <si>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</si>
  <si>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</si>
  <si>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</si>
  <si>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</si>
  <si>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</si>
  <si>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</si>
  <si>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</si>
  <si>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</si>
  <si>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</si>
  <si>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</si>
  <si>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</si>
  <si>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</si>
  <si>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</si>
  <si>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</si>
  <si>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</si>
  <si>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</si>
  <si>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</si>
  <si>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</si>
  <si>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</si>
  <si>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</si>
  <si>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</si>
  <si>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</si>
  <si>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</si>
  <si>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</si>
  <si>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</si>
  <si>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</si>
  <si>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</si>
  <si>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</si>
  <si>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</si>
  <si>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</si>
  <si>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</si>
  <si>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</si>
  <si>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</si>
  <si>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</si>
  <si>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</si>
  <si>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</si>
  <si>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</si>
  <si>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</si>
  <si>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</si>
  <si>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</si>
  <si>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</si>
  <si>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</si>
  <si>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</si>
  <si>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</si>
  <si>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</si>
  <si>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</si>
  <si>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</si>
  <si>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</si>
  <si>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</si>
  <si>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</si>
  <si>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</si>
  <si>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</si>
  <si>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</si>
  <si>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</si>
  <si>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</si>
  <si>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</si>
  <si>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</si>
  <si>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</si>
  <si>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</si>
  <si>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</si>
  <si>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</si>
  <si>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</si>
  <si>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</si>
  <si>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</si>
  <si>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</si>
  <si>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</si>
  <si>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</si>
  <si>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</si>
  <si>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</si>
  <si>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</si>
  <si>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</si>
  <si>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</si>
  <si>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</si>
  <si>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</si>
  <si>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</si>
  <si>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</si>
  <si>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</si>
  <si>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</si>
  <si>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</si>
  <si>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</si>
  <si>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</si>
  <si>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</si>
  <si>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</si>
  <si>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</si>
  <si>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</si>
  <si>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</si>
  <si>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</si>
  <si>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</si>
  <si>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</si>
  <si>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</si>
  <si>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</si>
  <si>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</si>
  <si>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</si>
  <si>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</si>
  <si>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</si>
  <si>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</si>
  <si>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</si>
  <si>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</si>
  <si>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</si>
  <si>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</si>
  <si>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</si>
  <si>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</si>
  <si>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</si>
  <si>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</si>
  <si>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</si>
  <si>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</si>
  <si>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</si>
  <si>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</si>
  <si>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</si>
  <si>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</si>
  <si>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</si>
  <si>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</si>
  <si>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</si>
  <si>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</si>
  <si>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</si>
  <si>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</si>
  <si>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</si>
  <si>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</si>
  <si>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</si>
  <si>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</si>
  <si>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</si>
  <si>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</si>
  <si>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</si>
  <si>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</si>
  <si>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</si>
  <si>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</si>
  <si>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</si>
  <si>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</si>
  <si>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</si>
  <si>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</si>
  <si>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</si>
  <si>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</si>
  <si>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</si>
  <si>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</si>
  <si>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</si>
  <si>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</si>
  <si>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</si>
  <si>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</si>
  <si>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</si>
  <si>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</si>
  <si>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</si>
  <si>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</si>
  <si>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</si>
  <si>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</si>
  <si>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</si>
  <si>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</si>
  <si>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</si>
  <si>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</si>
  <si>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</si>
  <si>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</si>
  <si>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</si>
  <si>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</si>
  <si>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</si>
  <si>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</si>
  <si>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</si>
  <si>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</si>
  <si>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</si>
  <si>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</si>
  <si>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</si>
  <si>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</si>
  <si>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</si>
  <si>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</si>
  <si>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</si>
  <si>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</si>
  <si>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</si>
  <si>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</si>
  <si>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</si>
  <si>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</si>
  <si>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</si>
  <si>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</si>
  <si>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</si>
  <si>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</si>
  <si>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</si>
  <si>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</si>
  <si>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</si>
  <si>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</si>
  <si>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</si>
  <si>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</si>
  <si>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</si>
  <si>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</si>
  <si>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</si>
  <si>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</si>
  <si>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</si>
  <si>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</si>
  <si>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</si>
  <si>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</si>
  <si>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</si>
  <si>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</si>
  <si>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</si>
  <si>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</si>
  <si>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</si>
  <si>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</si>
  <si>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</si>
  <si>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</si>
  <si>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</si>
  <si>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</si>
  <si>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</si>
  <si>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</si>
  <si>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</si>
  <si>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</si>
  <si>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</si>
  <si>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</si>
  <si>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</si>
  <si>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</si>
  <si>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</si>
  <si>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</si>
  <si>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</si>
  <si>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</si>
  <si>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</si>
  <si>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</si>
  <si>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</si>
  <si>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</si>
  <si>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</si>
  <si>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</si>
  <si>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</si>
  <si>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</si>
  <si>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</si>
  <si>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</si>
  <si>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</si>
  <si>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</si>
  <si>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</si>
  <si>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</si>
  <si>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</si>
  <si>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</si>
  <si>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</si>
  <si>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</si>
  <si>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</si>
  <si>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</si>
  <si>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</si>
  <si>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</si>
  <si>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</si>
  <si>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</si>
  <si>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</si>
  <si>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</si>
  <si>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</si>
  <si>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</si>
  <si>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</si>
  <si>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</si>
  <si>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</si>
  <si>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</si>
  <si>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</si>
  <si>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</si>
  <si>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</si>
  <si>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</si>
  <si>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</si>
  <si>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</si>
  <si>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</si>
  <si>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</si>
  <si>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</si>
  <si>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</si>
  <si>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</si>
  <si>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</si>
  <si>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</si>
  <si>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</si>
  <si>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</si>
  <si>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</si>
  <si>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</si>
  <si>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</si>
  <si>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</si>
  <si>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</si>
  <si>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</si>
  <si>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</si>
  <si>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</si>
  <si>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</si>
  <si>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</si>
  <si>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</si>
  <si>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</si>
  <si>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</si>
  <si>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</si>
  <si>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</si>
  <si>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</si>
  <si>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</si>
  <si>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</si>
  <si>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</si>
  <si>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</si>
  <si>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</si>
  <si>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</si>
  <si>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</si>
  <si>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</si>
  <si>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</si>
  <si>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</si>
  <si>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</si>
  <si>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</si>
  <si>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</si>
  <si>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</si>
  <si>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</si>
  <si>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</si>
  <si>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</si>
  <si>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</si>
  <si>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</si>
  <si>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</si>
  <si>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</si>
  <si>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</si>
  <si>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</si>
  <si>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</si>
  <si>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</si>
  <si>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</si>
  <si>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</si>
  <si>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</si>
  <si>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</si>
  <si>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</si>
  <si>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</si>
  <si>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</si>
  <si>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</si>
  <si>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</si>
  <si>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</si>
  <si>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</si>
  <si>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</si>
  <si>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</si>
  <si>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</si>
  <si>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</si>
  <si>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</si>
  <si>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</si>
  <si>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</si>
  <si>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</si>
  <si>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</si>
  <si>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</si>
  <si>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</si>
  <si>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</si>
  <si>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</si>
  <si>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</si>
  <si>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</si>
  <si>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</si>
  <si>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</si>
  <si>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</si>
  <si>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</si>
  <si>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</si>
  <si>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</si>
  <si>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</si>
  <si>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</si>
  <si>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</si>
  <si>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</si>
  <si>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</si>
  <si>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</si>
  <si>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</si>
  <si>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</si>
  <si>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</si>
  <si>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</si>
  <si>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</si>
  <si>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</si>
  <si>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</si>
  <si>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</si>
  <si>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</si>
  <si>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</si>
  <si>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</si>
  <si>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</si>
  <si>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</si>
  <si>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</si>
  <si>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</si>
  <si>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</si>
  <si>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</si>
  <si>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</si>
  <si>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</si>
  <si>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</si>
  <si>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</si>
  <si>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</si>
  <si>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</si>
  <si>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</si>
  <si>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</si>
  <si>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</si>
  <si>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</si>
  <si>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</si>
  <si>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</si>
  <si>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</si>
  <si>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</si>
  <si>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</si>
  <si>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</si>
  <si>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</si>
  <si>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</si>
  <si>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</si>
  <si>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</si>
  <si>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</si>
  <si>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</si>
  <si>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</si>
  <si>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</si>
  <si>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</si>
  <si>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</si>
  <si>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</si>
  <si>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</si>
  <si>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</si>
  <si>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</si>
  <si>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</si>
  <si>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</si>
  <si>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</si>
  <si>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</si>
  <si>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</si>
  <si>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</si>
  <si>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</si>
  <si>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</si>
  <si>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</si>
  <si>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</si>
  <si>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</si>
  <si>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</si>
  <si>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</si>
  <si>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</si>
  <si>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</si>
  <si>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</si>
  <si>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</si>
  <si>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</si>
  <si>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</si>
  <si>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</si>
  <si>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</si>
  <si>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</si>
  <si>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</si>
  <si>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</si>
  <si>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</si>
  <si>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</si>
  <si>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</si>
  <si>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</si>
  <si>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</si>
  <si>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</si>
  <si>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</si>
  <si>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</si>
  <si>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</si>
  <si>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</si>
  <si>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</si>
  <si>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</si>
  <si>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</si>
  <si>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</si>
  <si>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</si>
  <si>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</si>
  <si>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</si>
  <si>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</si>
  <si>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</si>
  <si>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</si>
  <si>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</si>
  <si>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</si>
  <si>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</si>
  <si>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</si>
  <si>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</si>
  <si>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</si>
  <si>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</si>
  <si>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</si>
  <si>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</si>
  <si>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</si>
  <si>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</si>
  <si>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</si>
  <si>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</si>
  <si>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</si>
  <si>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</si>
  <si>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</si>
  <si>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</si>
  <si>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</si>
  <si>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</si>
  <si>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</si>
  <si>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</si>
  <si>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</si>
  <si>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</si>
  <si>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</si>
  <si>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</si>
  <si>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</si>
  <si>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</si>
  <si>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</si>
  <si>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</si>
  <si>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</si>
  <si>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</si>
  <si>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</si>
  <si>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</si>
  <si>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</si>
  <si>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</si>
  <si>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</si>
  <si>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</si>
  <si>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</si>
  <si>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</si>
  <si>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</si>
  <si>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</si>
  <si>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</si>
  <si>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</si>
  <si>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</si>
  <si>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</si>
  <si>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</si>
  <si>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</si>
  <si>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</si>
  <si>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</si>
  <si>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</si>
  <si>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</si>
  <si>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</si>
  <si>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</si>
  <si>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</si>
  <si>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</si>
  <si>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</si>
  <si>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</si>
  <si>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</si>
  <si>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</si>
  <si>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</si>
  <si>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</si>
  <si>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</si>
  <si>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</si>
  <si>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</si>
  <si>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</si>
  <si>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</si>
  <si>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</si>
  <si>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</si>
  <si>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</si>
  <si>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</si>
  <si>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</si>
  <si>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</si>
  <si>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</si>
  <si>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</si>
  <si>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</si>
  <si>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</si>
  <si>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</si>
  <si>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</si>
  <si>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</si>
  <si>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</si>
  <si>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</si>
  <si>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</si>
  <si>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</si>
  <si>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</si>
  <si>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</si>
  <si>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</si>
  <si>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</si>
  <si>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</si>
  <si>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</si>
  <si>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</si>
  <si>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</si>
  <si>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</si>
  <si>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</si>
  <si>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</si>
  <si>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</si>
  <si>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</si>
  <si>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</si>
  <si>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</si>
  <si>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</si>
  <si>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</si>
  <si>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</si>
  <si>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</si>
  <si>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</si>
  <si>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</si>
  <si>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</si>
  <si>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</si>
  <si>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</si>
  <si>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</si>
  <si>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</si>
  <si>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</si>
  <si>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</si>
  <si>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</si>
  <si>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</si>
  <si>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</si>
  <si>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</si>
  <si>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</si>
  <si>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</si>
  <si>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</si>
  <si>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</si>
  <si>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</si>
  <si>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</si>
  <si>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</si>
  <si>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</si>
  <si>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</si>
  <si>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</si>
  <si>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</si>
  <si>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</si>
  <si>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</si>
  <si>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</si>
  <si>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</si>
  <si>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</si>
  <si>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</si>
  <si>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</si>
  <si>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</si>
  <si>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</si>
  <si>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</si>
  <si>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</si>
  <si>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</si>
  <si>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</si>
  <si>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</si>
  <si>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</si>
  <si>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</si>
  <si>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</si>
  <si>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</si>
  <si>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</si>
  <si>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</si>
  <si>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</si>
  <si>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</si>
  <si>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</si>
  <si>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</si>
  <si>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</si>
  <si>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</si>
  <si>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</si>
  <si>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</si>
  <si>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</si>
  <si>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</si>
  <si>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</si>
  <si>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</si>
  <si>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</si>
  <si>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</si>
  <si>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</si>
  <si>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</si>
  <si>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</si>
  <si>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</si>
  <si>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</si>
  <si>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</si>
  <si>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</si>
  <si>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</si>
  <si>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</si>
  <si>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</si>
  <si>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</si>
  <si>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</si>
  <si>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</si>
  <si>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</si>
  <si>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</si>
  <si>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</si>
  <si>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</si>
  <si>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</si>
  <si>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</si>
  <si>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</si>
  <si>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</si>
  <si>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</si>
  <si>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</si>
  <si>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</si>
  <si>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</si>
  <si>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</si>
  <si>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</si>
  <si>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</si>
  <si>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</si>
  <si>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</si>
  <si>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</si>
  <si>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</si>
  <si>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</si>
  <si>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</si>
  <si>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</si>
  <si>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</si>
  <si>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</si>
  <si>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</si>
  <si>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</si>
  <si>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</si>
  <si>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</si>
  <si>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</si>
  <si>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</si>
  <si>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</si>
  <si>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</si>
  <si>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</si>
  <si>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</si>
  <si>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</si>
  <si>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</si>
  <si>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</si>
  <si>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</si>
  <si>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</si>
  <si>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</si>
  <si>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</si>
  <si>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</si>
  <si>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</si>
  <si>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</si>
  <si>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</si>
  <si>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</si>
  <si>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</si>
  <si>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</si>
  <si>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</si>
  <si>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</si>
  <si>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</si>
  <si>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</si>
  <si>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</si>
  <si>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</si>
  <si>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</si>
  <si>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</si>
  <si>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</si>
  <si>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</si>
  <si>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</si>
  <si>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</si>
  <si>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</si>
  <si>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</si>
  <si>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</si>
  <si>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</si>
  <si>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</si>
  <si>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</si>
  <si>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</si>
  <si>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</si>
  <si>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</si>
  <si>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</si>
  <si>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</si>
  <si>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</si>
  <si>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</si>
  <si>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</si>
  <si>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</si>
  <si>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</si>
  <si>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</si>
  <si>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</si>
  <si>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</si>
  <si>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</si>
  <si>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</si>
  <si>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</si>
  <si>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</si>
  <si>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</si>
  <si>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</si>
  <si>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</si>
  <si>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</si>
  <si>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</si>
  <si>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</si>
  <si>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</si>
  <si>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</si>
  <si>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</si>
  <si>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</si>
  <si>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</si>
  <si>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</si>
  <si>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</si>
  <si>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</si>
  <si>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</si>
  <si>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</si>
  <si>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</si>
  <si>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</si>
  <si>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</si>
  <si>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</si>
  <si>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</si>
  <si>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</si>
  <si>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</si>
  <si>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</si>
  <si>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</si>
  <si>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</si>
  <si>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</si>
  <si>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</si>
  <si>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</si>
  <si>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</si>
  <si>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</si>
  <si>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</si>
  <si>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</si>
  <si>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</si>
  <si>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</si>
  <si>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</si>
  <si>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</si>
  <si>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</si>
  <si>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</si>
  <si>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</si>
  <si>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</si>
  <si>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</si>
  <si>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</si>
  <si>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</si>
  <si>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</si>
  <si>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</si>
  <si>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</si>
  <si>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</si>
  <si>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</si>
  <si>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</si>
  <si>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</si>
  <si>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</si>
  <si>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</si>
  <si>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</si>
  <si>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</si>
  <si>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</si>
  <si>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</si>
  <si>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</si>
  <si>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</si>
  <si>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</si>
  <si>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</si>
  <si>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</si>
  <si>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</si>
  <si>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</si>
  <si>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</si>
  <si>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</si>
  <si>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</si>
  <si>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</si>
  <si>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</si>
  <si>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</si>
  <si>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</si>
  <si>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</si>
  <si>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</si>
  <si>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</si>
  <si>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</si>
  <si>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</si>
  <si>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</si>
  <si>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</si>
  <si>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</si>
  <si>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</si>
  <si>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</si>
  <si>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</si>
  <si>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</si>
  <si>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</si>
  <si>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</si>
  <si>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</si>
  <si>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</si>
  <si>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</si>
  <si>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</si>
  <si>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</si>
  <si>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</si>
  <si>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</si>
  <si>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</si>
  <si>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</si>
  <si>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</si>
  <si>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</si>
  <si>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</si>
  <si>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</si>
  <si>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</si>
  <si>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</si>
  <si>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</si>
  <si>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</si>
  <si>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</si>
  <si>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</si>
  <si>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</si>
  <si>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</si>
  <si>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</si>
  <si>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</si>
  <si>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</si>
  <si>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</si>
  <si>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</si>
  <si>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</si>
  <si>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</si>
  <si>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</si>
  <si>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</si>
  <si>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</si>
  <si>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</si>
  <si>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</si>
  <si>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</si>
  <si>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</si>
  <si>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</si>
  <si>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</si>
  <si>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</si>
  <si>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</si>
  <si>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</si>
  <si>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</si>
  <si>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</si>
  <si>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</si>
  <si>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</si>
  <si>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</si>
  <si>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</si>
  <si>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</si>
  <si>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</si>
  <si>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</si>
  <si>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</si>
  <si>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</si>
  <si>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</si>
  <si>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</si>
  <si>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</si>
  <si>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</si>
  <si>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</si>
  <si>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</si>
  <si>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</si>
  <si>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</si>
  <si>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</si>
  <si>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</si>
  <si>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</si>
  <si>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</si>
  <si>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</si>
  <si>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</si>
  <si>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</si>
  <si>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</si>
  <si>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</si>
  <si>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</si>
  <si>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</si>
  <si>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</si>
  <si>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</si>
  <si>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</si>
  <si>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</si>
  <si>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</si>
  <si>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</si>
  <si>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</si>
  <si>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</si>
  <si>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</si>
  <si>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</si>
  <si>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</si>
  <si>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</si>
  <si>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</si>
  <si>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</si>
  <si>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</si>
  <si>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</si>
  <si>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</si>
  <si>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</si>
  <si>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</si>
  <si>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</si>
  <si>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</si>
  <si>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</si>
  <si>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</si>
  <si>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</si>
  <si>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</si>
  <si>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</si>
  <si>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</si>
  <si>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</si>
  <si>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</si>
  <si>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</si>
  <si>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</si>
  <si>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</si>
  <si>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</si>
  <si>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</si>
  <si>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</si>
  <si>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</si>
  <si>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</si>
  <si>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</si>
  <si>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</si>
  <si>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</si>
  <si>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</si>
  <si>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</si>
  <si>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</si>
  <si>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</si>
  <si>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</si>
  <si>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</si>
  <si>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</si>
  <si>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</si>
  <si>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</si>
  <si>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</si>
  <si>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</si>
  <si>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</si>
  <si>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</si>
  <si>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</si>
  <si>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</si>
  <si>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</si>
  <si>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</si>
  <si>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</si>
  <si>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</si>
  <si>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</si>
  <si>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</si>
  <si>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</si>
  <si>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</si>
  <si>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</si>
  <si>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</si>
  <si>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</si>
  <si>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</si>
  <si>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</si>
  <si>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</si>
  <si>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</si>
  <si>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</si>
  <si>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</si>
  <si>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</si>
  <si>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</si>
  <si>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</si>
  <si>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</si>
  <si>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</si>
  <si>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</si>
  <si>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</si>
  <si>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</si>
  <si>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</si>
  <si>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</si>
  <si>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</si>
  <si>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</si>
  <si>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</si>
  <si>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</si>
  <si>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</si>
  <si>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</si>
  <si>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</si>
  <si>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</si>
  <si>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</si>
  <si>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</si>
  <si>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</si>
  <si>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</si>
  <si>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</si>
  <si>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</si>
  <si>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</si>
  <si>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</si>
  <si>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</si>
  <si>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</si>
  <si>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</si>
  <si>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</si>
  <si>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</si>
  <si>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</si>
  <si>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</si>
  <si>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</si>
  <si>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</si>
  <si>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</si>
  <si>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</si>
  <si>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</si>
  <si>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</si>
  <si>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</si>
  <si>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</si>
  <si>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</si>
  <si>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</si>
  <si>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</si>
  <si>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</si>
  <si>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</si>
  <si>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</si>
  <si>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</si>
  <si>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</si>
  <si>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</si>
  <si>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</si>
  <si>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</si>
  <si>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</si>
  <si>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</si>
  <si>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</si>
  <si>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</si>
  <si>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</si>
  <si>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</si>
  <si>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</si>
  <si>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</si>
  <si>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</si>
  <si>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</si>
  <si>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</si>
  <si>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</si>
  <si>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</si>
  <si>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</si>
  <si>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</si>
  <si>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</si>
  <si>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</si>
  <si>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</si>
  <si>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</si>
  <si>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</si>
  <si>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</si>
  <si>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</si>
  <si>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</si>
  <si>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</si>
  <si>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</si>
  <si>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</si>
  <si>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</si>
  <si>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</si>
  <si>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</si>
  <si>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</si>
  <si>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</si>
  <si>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</si>
  <si>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</si>
  <si>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</si>
  <si>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</si>
  <si>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</si>
  <si>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</si>
  <si>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</si>
  <si>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</si>
  <si>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</si>
  <si>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</si>
  <si>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</si>
  <si>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</si>
  <si>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</si>
  <si>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</si>
  <si>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</si>
  <si>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</si>
  <si>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</si>
  <si>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</si>
  <si>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</si>
  <si>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</si>
  <si>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</si>
  <si>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</si>
  <si>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</si>
  <si>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</si>
  <si>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</si>
  <si>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</si>
  <si>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</si>
  <si>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</si>
  <si>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</si>
  <si>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</si>
  <si>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</si>
  <si>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</si>
  <si>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</si>
  <si>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</si>
  <si>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</si>
  <si>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</si>
  <si>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</si>
  <si>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</si>
  <si>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</si>
  <si>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</si>
  <si>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</si>
  <si>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</si>
  <si>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</si>
  <si>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</si>
  <si>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</si>
  <si>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</si>
  <si>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</si>
  <si>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</si>
  <si>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</si>
  <si>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</si>
  <si>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</si>
  <si>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</si>
  <si>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</si>
  <si>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</si>
  <si>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</si>
  <si>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</si>
  <si>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</si>
  <si>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</si>
  <si>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</si>
  <si>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</si>
  <si>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</si>
  <si>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</si>
  <si>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</si>
  <si>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</si>
  <si>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</si>
  <si>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</si>
  <si>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</si>
  <si>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</si>
  <si>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</si>
  <si>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</si>
  <si>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</si>
  <si>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</si>
  <si>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</si>
  <si>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</si>
  <si>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</si>
  <si>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</si>
  <si>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</si>
  <si>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</si>
  <si>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</si>
  <si>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</si>
  <si>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</si>
  <si>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</si>
  <si>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</si>
  <si>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</si>
  <si>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</si>
  <si>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</si>
  <si>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</si>
  <si>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</si>
  <si>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</si>
  <si>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</si>
  <si>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</si>
  <si>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</si>
  <si>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</si>
  <si>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</si>
  <si>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</si>
  <si>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</si>
  <si>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</si>
  <si>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</si>
  <si>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</si>
  <si>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</si>
  <si>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</si>
  <si>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</si>
  <si>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</si>
  <si>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</si>
  <si>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</si>
  <si>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</si>
  <si>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</si>
  <si>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</si>
  <si>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</si>
  <si>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</si>
  <si>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</si>
  <si>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</si>
  <si>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</si>
  <si>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</si>
  <si>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</si>
  <si>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</si>
  <si>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</si>
  <si>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</si>
  <si>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</si>
  <si>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</si>
  <si>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</si>
  <si>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</si>
  <si>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</si>
  <si>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</si>
  <si>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</si>
  <si>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</si>
  <si>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</si>
  <si>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</si>
  <si>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</si>
  <si>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</si>
  <si>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</si>
  <si>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</si>
  <si>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</si>
  <si>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</si>
  <si>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</si>
  <si>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</si>
  <si>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</si>
  <si>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</si>
  <si>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</si>
  <si>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</si>
  <si>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</si>
  <si>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</si>
  <si>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</si>
  <si>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</si>
  <si>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</si>
  <si>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</si>
  <si>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</si>
  <si>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</si>
  <si>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</si>
  <si>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</si>
  <si>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</si>
  <si>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</si>
  <si>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</si>
  <si>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</si>
  <si>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</si>
  <si>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</si>
  <si>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</si>
  <si>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</si>
  <si>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</si>
  <si>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</si>
  <si>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</si>
  <si>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</si>
  <si>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</si>
  <si>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</si>
  <si>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</si>
  <si>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</si>
  <si>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</si>
  <si>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</si>
  <si>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</si>
  <si>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</si>
  <si>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</si>
  <si>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</si>
  <si>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</si>
  <si>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</si>
  <si>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</si>
  <si>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</si>
  <si>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</si>
  <si>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</si>
  <si>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</si>
  <si>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</si>
  <si>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</si>
  <si>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</si>
  <si>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</si>
  <si>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</si>
  <si>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</si>
  <si>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</si>
  <si>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</si>
  <si>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</si>
  <si>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</si>
  <si>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</si>
  <si>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</si>
  <si>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</si>
  <si>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</si>
  <si>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</si>
  <si>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</si>
  <si>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</si>
  <si>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</si>
  <si>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</si>
  <si>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</si>
  <si>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</si>
  <si>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</si>
  <si>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</si>
  <si>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</si>
  <si>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</si>
  <si>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</si>
  <si>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</si>
  <si>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</si>
  <si>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</si>
  <si>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</si>
  <si>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</si>
  <si>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</si>
  <si>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</si>
  <si>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</si>
  <si>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</si>
  <si>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</si>
  <si>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</si>
  <si>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</si>
  <si>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</si>
  <si>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</si>
  <si>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</si>
  <si>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</si>
  <si>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</si>
  <si>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</si>
  <si>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</si>
  <si>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</si>
  <si>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</si>
  <si>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</si>
  <si>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</si>
  <si>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</si>
  <si>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</si>
  <si>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</si>
  <si>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</si>
  <si>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</si>
  <si>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</si>
  <si>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</si>
  <si>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</si>
  <si>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</si>
  <si>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</si>
  <si>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</si>
  <si>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</si>
  <si>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</si>
  <si>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</si>
  <si>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</si>
  <si>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</si>
  <si>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</si>
  <si>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</si>
  <si>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</si>
  <si>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</si>
  <si>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</si>
  <si>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</si>
  <si>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</si>
  <si>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</si>
  <si>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</si>
  <si>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</si>
  <si>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</si>
  <si>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</si>
  <si>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</si>
  <si>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</si>
  <si>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</si>
  <si>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</si>
  <si>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</si>
  <si>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</si>
  <si>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</si>
  <si>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</si>
  <si>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</si>
  <si>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</si>
  <si>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</si>
  <si>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</si>
  <si>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</si>
  <si>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</si>
  <si>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</si>
  <si>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</si>
  <si>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</si>
  <si>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</si>
  <si>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</si>
  <si>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</si>
  <si>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</si>
  <si>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</si>
  <si>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</si>
  <si>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</si>
  <si>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</si>
  <si>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</si>
  <si>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</si>
  <si>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</si>
  <si>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</si>
  <si>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</si>
  <si>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</si>
  <si>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</si>
  <si>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</si>
  <si>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</si>
  <si>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</si>
  <si>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</si>
  <si>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</si>
  <si>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</si>
  <si>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</si>
  <si>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</si>
  <si>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</si>
  <si>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</si>
  <si>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</si>
  <si>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</si>
  <si>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</si>
  <si>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</si>
  <si>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</si>
  <si>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</si>
  <si>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</si>
  <si>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</si>
  <si>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</si>
  <si>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</si>
  <si>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</si>
  <si>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</si>
  <si>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</si>
  <si>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</si>
  <si>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</si>
  <si>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</si>
  <si>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</si>
  <si>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</si>
  <si>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</si>
  <si>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</si>
  <si>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</si>
  <si>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</si>
  <si>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</si>
  <si>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</si>
  <si>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</si>
  <si>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</si>
  <si>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</si>
  <si>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</si>
  <si>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</si>
  <si>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</si>
  <si>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</si>
  <si>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</si>
  <si>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</si>
  <si>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</si>
  <si>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</si>
  <si>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</si>
  <si>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</si>
  <si>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</si>
  <si>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</si>
  <si>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</si>
  <si>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</si>
  <si>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</si>
  <si>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</si>
  <si>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</si>
  <si>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</si>
  <si>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</si>
  <si>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</si>
  <si>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</si>
  <si>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</si>
  <si>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</si>
  <si>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</si>
  <si>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</si>
  <si>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</si>
  <si>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</si>
  <si>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</si>
  <si>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</si>
  <si>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</si>
  <si>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</si>
  <si>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</si>
  <si>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</si>
  <si>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</si>
  <si>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</si>
  <si>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</si>
  <si>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</si>
  <si>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</si>
  <si>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</si>
  <si>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</si>
  <si>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</si>
  <si>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</si>
  <si>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</si>
  <si>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</si>
  <si>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</si>
  <si>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</si>
  <si>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</si>
  <si>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</si>
  <si>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</si>
  <si>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</si>
  <si>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</si>
  <si>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</si>
  <si>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</si>
  <si>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</si>
  <si>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</si>
  <si>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</si>
  <si>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</si>
  <si>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</si>
  <si>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</si>
  <si>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</si>
  <si>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</si>
  <si>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</si>
  <si>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</si>
  <si>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</si>
  <si>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</si>
  <si>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</si>
  <si>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</si>
  <si>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</si>
  <si>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</si>
  <si>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</si>
  <si>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</si>
  <si>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</si>
  <si>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</si>
  <si>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</si>
  <si>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</si>
  <si>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</si>
  <si>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</si>
  <si>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</si>
  <si>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</si>
  <si>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</si>
  <si>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</si>
  <si>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</si>
  <si>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</si>
  <si>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</si>
  <si>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</si>
  <si>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</si>
  <si>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</si>
  <si>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</si>
  <si>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</si>
  <si>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</si>
  <si>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</si>
  <si>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</si>
  <si>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</si>
  <si>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</si>
  <si>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</si>
  <si>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</si>
  <si>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</si>
  <si>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</si>
  <si>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</si>
  <si>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</si>
  <si>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</si>
  <si>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</si>
  <si>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</si>
  <si>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</si>
  <si>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</si>
  <si>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</si>
  <si>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</si>
  <si>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</si>
  <si>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</si>
  <si>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</si>
  <si>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</si>
  <si>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</si>
  <si>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</si>
  <si>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</si>
  <si>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</si>
  <si>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</si>
  <si>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</si>
  <si>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</si>
  <si>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</si>
  <si>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</si>
  <si>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</si>
  <si>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</si>
  <si>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</si>
  <si>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</si>
  <si>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</si>
  <si>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</si>
  <si>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</si>
  <si>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</si>
  <si>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</si>
  <si>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</si>
  <si>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</si>
  <si>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</si>
  <si>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</si>
  <si>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</si>
  <si>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</si>
  <si>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</si>
  <si>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</si>
  <si>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</si>
  <si>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</si>
  <si>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</si>
  <si>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</si>
  <si>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</si>
  <si>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</si>
  <si>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</si>
  <si>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</si>
  <si>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</si>
  <si>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</si>
  <si>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</si>
  <si>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</si>
  <si>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</si>
  <si>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</si>
  <si>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</si>
  <si>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</si>
  <si>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</si>
  <si>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</si>
  <si>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</si>
  <si>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</si>
  <si>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</si>
  <si>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</si>
  <si>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</si>
  <si>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</si>
  <si>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</si>
  <si>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</si>
  <si>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</si>
  <si>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</si>
  <si>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</si>
  <si>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</si>
  <si>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</si>
  <si>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</si>
  <si>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</si>
  <si>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</si>
  <si>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</si>
  <si>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</si>
  <si>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</si>
  <si>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</si>
  <si>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</si>
  <si>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</si>
  <si>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</si>
  <si>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</si>
  <si>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</si>
  <si>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</si>
  <si>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</si>
  <si>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</si>
  <si>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</si>
  <si>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</si>
  <si>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</si>
  <si>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</si>
  <si>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</si>
  <si>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</si>
  <si>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</si>
  <si>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</si>
  <si>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</si>
  <si>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</si>
  <si>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</si>
  <si>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</si>
  <si>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</si>
  <si>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</si>
  <si>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</si>
  <si>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</si>
  <si>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</si>
  <si>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</si>
  <si>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</si>
  <si>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</si>
  <si>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</si>
  <si>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</si>
  <si>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</si>
  <si>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</si>
  <si>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</si>
  <si>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</si>
  <si>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</si>
  <si>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</si>
  <si>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</si>
  <si>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</si>
  <si>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</si>
  <si>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</si>
  <si>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</si>
  <si>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</si>
  <si>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</si>
  <si>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</si>
  <si>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</si>
  <si>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</si>
  <si>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</si>
  <si>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</si>
  <si>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</si>
  <si>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</si>
  <si>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</si>
  <si>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</si>
  <si>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</si>
  <si>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</si>
  <si>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</si>
  <si>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</si>
  <si>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</si>
  <si>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</si>
  <si>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</si>
  <si>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</si>
  <si>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</si>
  <si>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</si>
  <si>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</si>
  <si>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</si>
  <si>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</si>
  <si>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</si>
  <si>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</si>
  <si>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</si>
  <si>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</si>
  <si>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</si>
  <si>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</si>
  <si>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</si>
  <si>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</si>
  <si>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</si>
  <si>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</si>
  <si>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</si>
  <si>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</si>
  <si>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</si>
  <si>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</si>
  <si>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</si>
  <si>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</si>
  <si>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</si>
  <si>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</si>
  <si>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</si>
  <si>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</si>
  <si>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</si>
  <si>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</si>
  <si>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</si>
  <si>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</si>
  <si>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</si>
  <si>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</si>
  <si>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</si>
  <si>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</si>
  <si>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</si>
  <si>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</si>
  <si>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</si>
  <si>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</si>
  <si>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</si>
  <si>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</si>
  <si>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</si>
  <si>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</si>
  <si>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</si>
  <si>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</si>
  <si>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</si>
  <si>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</si>
  <si>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</si>
  <si>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</si>
  <si>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</si>
  <si>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</si>
  <si>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</si>
  <si>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</si>
  <si>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</si>
  <si>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</si>
  <si>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</si>
  <si>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</si>
  <si>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</si>
  <si>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</si>
  <si>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</si>
  <si>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</si>
  <si>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</si>
  <si>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</si>
  <si>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</si>
  <si>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</si>
  <si>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</si>
  <si>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</si>
  <si>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</si>
  <si>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</si>
  <si>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</si>
  <si>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</si>
  <si>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</si>
  <si>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</si>
  <si>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</si>
  <si>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</si>
  <si>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</si>
  <si>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</si>
  <si>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</si>
  <si>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</si>
  <si>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</si>
  <si>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</si>
  <si>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</si>
  <si>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</si>
  <si>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</si>
  <si>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</si>
  <si>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</si>
  <si>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</si>
  <si>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</si>
  <si>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</si>
  <si>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</si>
  <si>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</si>
  <si>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</si>
  <si>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</si>
  <si>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</si>
  <si>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</si>
  <si>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</si>
  <si>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</si>
  <si>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</si>
  <si>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</si>
  <si>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</si>
  <si>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</si>
  <si>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</si>
  <si>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</si>
  <si>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</si>
  <si>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</si>
  <si>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</si>
  <si>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</si>
  <si>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</si>
  <si>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</si>
  <si>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</si>
  <si>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</si>
  <si>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</si>
  <si>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</si>
  <si>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</si>
  <si>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</si>
  <si>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</si>
  <si>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</si>
  <si>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</si>
  <si>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</si>
  <si>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</si>
  <si>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</si>
  <si>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</si>
  <si>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</si>
  <si>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</si>
  <si>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</si>
  <si>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</si>
  <si>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</si>
  <si>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</si>
  <si>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</si>
  <si>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</si>
  <si>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</si>
  <si>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</si>
  <si>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</si>
  <si>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</si>
  <si>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</si>
  <si>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</si>
  <si>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</si>
  <si>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</si>
  <si>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</si>
  <si>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</si>
  <si>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</si>
  <si>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</si>
  <si>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</si>
  <si>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</si>
  <si>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</si>
  <si>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</si>
  <si>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</si>
  <si>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</si>
  <si>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</si>
  <si>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</si>
  <si>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</si>
  <si>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</si>
  <si>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</si>
  <si>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</si>
  <si>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</si>
  <si>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</si>
  <si>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</si>
  <si>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</si>
  <si>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</si>
  <si>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</si>
  <si>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</si>
  <si>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</si>
  <si>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</si>
  <si>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</si>
  <si>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</si>
  <si>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</si>
  <si>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</si>
  <si>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</si>
  <si>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</si>
  <si>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</si>
  <si>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</si>
  <si>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</si>
  <si>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</si>
  <si>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</si>
  <si>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</si>
  <si>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</si>
  <si>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</si>
  <si>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</si>
  <si>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</si>
  <si>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</si>
  <si>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</si>
  <si>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</si>
  <si>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</si>
  <si>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</si>
  <si>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</si>
  <si>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</si>
  <si>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</si>
  <si>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</si>
  <si>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</si>
  <si>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</si>
  <si>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</si>
  <si>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</si>
  <si>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</si>
  <si>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</si>
  <si>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</si>
  <si>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</si>
  <si>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</si>
  <si>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</si>
  <si>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</si>
  <si>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</si>
  <si>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</si>
  <si>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</si>
  <si>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</si>
  <si>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</si>
  <si>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</si>
  <si>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</si>
  <si>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</si>
  <si>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</si>
  <si>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</si>
  <si>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</si>
  <si>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</si>
  <si>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</si>
  <si>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</si>
  <si>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</si>
  <si>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</si>
  <si>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</si>
  <si>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</si>
  <si>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</si>
  <si>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</si>
  <si>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</si>
  <si>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</si>
  <si>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</si>
  <si>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</si>
  <si>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</si>
  <si>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</si>
  <si>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</si>
  <si>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</si>
  <si>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</si>
  <si>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</si>
  <si>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</si>
  <si>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</si>
  <si>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</si>
  <si>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</si>
  <si>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</si>
  <si>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</si>
  <si>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</si>
  <si>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</si>
  <si>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</si>
  <si>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</si>
  <si>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</si>
  <si>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</si>
  <si>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</si>
  <si>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</si>
  <si>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</si>
  <si>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</si>
  <si>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</si>
  <si>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</si>
  <si>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</si>
  <si>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</si>
  <si>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</si>
  <si>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</si>
  <si>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</si>
  <si>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</si>
  <si>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</si>
  <si>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</si>
  <si>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</si>
  <si>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</si>
  <si>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</si>
  <si>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</si>
  <si>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</si>
  <si>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</si>
  <si>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</si>
  <si>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</si>
  <si>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</si>
  <si>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</si>
  <si>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</si>
  <si>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</si>
  <si>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</si>
  <si>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</si>
  <si>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</si>
  <si>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</si>
  <si>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</si>
  <si>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</si>
  <si>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</si>
  <si>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</si>
  <si>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</si>
  <si>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</si>
  <si>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</si>
  <si>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</si>
  <si>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</si>
  <si>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</si>
  <si>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</si>
  <si>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</si>
  <si>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</si>
  <si>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</si>
  <si>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</si>
  <si>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</si>
  <si>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</si>
  <si>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</si>
  <si>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</si>
  <si>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</si>
  <si>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</si>
  <si>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</si>
  <si>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</si>
  <si>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</si>
  <si>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</si>
  <si>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</si>
  <si>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</si>
  <si>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</si>
  <si>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</si>
  <si>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</si>
  <si>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</si>
  <si>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</si>
  <si>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</si>
  <si>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</si>
  <si>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</si>
  <si>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</si>
  <si>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</si>
  <si>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</si>
  <si>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</si>
  <si>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</si>
  <si>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</si>
  <si>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</si>
  <si>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</si>
  <si>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</si>
  <si>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</si>
  <si>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</si>
  <si>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</si>
  <si>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</si>
  <si>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</si>
  <si>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</si>
  <si>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</si>
  <si>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</si>
  <si>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</si>
  <si>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</si>
  <si>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</si>
  <si>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</si>
  <si>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</si>
  <si>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</si>
  <si>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</si>
  <si>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</si>
  <si>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</si>
  <si>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</si>
  <si>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</si>
  <si>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</si>
  <si>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</si>
  <si>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</si>
  <si>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</si>
  <si>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</si>
  <si>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</si>
  <si>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</si>
  <si>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</si>
  <si>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</si>
  <si>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</si>
  <si>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</si>
  <si>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</si>
  <si>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</si>
  <si>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</si>
  <si>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</si>
  <si>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</si>
  <si>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</si>
  <si>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</si>
  <si>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</si>
  <si>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</si>
  <si>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</si>
  <si>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</si>
  <si>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</si>
  <si>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</si>
  <si>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</si>
  <si>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</si>
  <si>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</si>
  <si>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</si>
  <si>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</si>
  <si>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</si>
  <si>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</si>
  <si>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</si>
  <si>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</si>
  <si>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</si>
  <si>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</si>
  <si>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</si>
  <si>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</si>
  <si>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</si>
  <si>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</si>
  <si>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</si>
  <si>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</si>
  <si>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</si>
  <si>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</si>
  <si>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</si>
  <si>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</si>
  <si>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</si>
  <si>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</si>
  <si>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</si>
  <si>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</si>
  <si>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</si>
  <si>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</si>
  <si>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</si>
  <si>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</si>
  <si>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</si>
  <si>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</si>
  <si>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</si>
  <si>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</si>
  <si>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</si>
  <si>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</si>
  <si>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</si>
  <si>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</si>
  <si>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</si>
  <si>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</si>
  <si>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</si>
  <si>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</si>
  <si>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</si>
  <si>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</si>
  <si>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</si>
  <si>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</si>
  <si>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</si>
  <si>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</si>
  <si>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</si>
  <si>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</si>
  <si>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</si>
  <si>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</si>
  <si>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</si>
  <si>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</si>
  <si>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</si>
  <si>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</si>
  <si>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</si>
  <si>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</si>
  <si>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</si>
  <si>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</si>
  <si>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</si>
  <si>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</si>
  <si>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</si>
  <si>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</si>
  <si>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</si>
  <si>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</si>
  <si>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</si>
  <si>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</si>
  <si>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</si>
  <si>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</si>
  <si>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</si>
  <si>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</si>
  <si>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</si>
  <si>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</si>
  <si>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</si>
  <si>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</si>
  <si>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</si>
  <si>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</si>
  <si>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</si>
  <si>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</si>
  <si>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</si>
  <si>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</si>
  <si>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</si>
  <si>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</si>
  <si>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</si>
  <si>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</si>
  <si>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</si>
  <si>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</si>
  <si>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</si>
  <si>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</si>
  <si>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</si>
  <si>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</si>
  <si>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</si>
  <si>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</si>
  <si>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</si>
  <si>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</si>
  <si>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</si>
  <si>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</si>
  <si>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</si>
  <si>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</si>
  <si>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</si>
  <si>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</si>
  <si>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</si>
  <si>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</si>
  <si>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</si>
  <si>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</si>
  <si>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</si>
  <si>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</si>
  <si>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</si>
  <si>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</si>
  <si>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</si>
  <si>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</si>
  <si>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</si>
  <si>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</si>
  <si>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</si>
  <si>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</si>
  <si>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</si>
  <si>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</si>
  <si>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</si>
  <si>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</si>
  <si>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</si>
  <si>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</si>
  <si>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</si>
  <si>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</si>
  <si>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</si>
  <si>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</si>
  <si>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</si>
  <si>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</si>
  <si>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</si>
  <si>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</si>
  <si>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</si>
  <si>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</si>
  <si>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</si>
  <si>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</si>
  <si>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</si>
  <si>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</si>
  <si>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</si>
  <si>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</si>
  <si>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</si>
  <si>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</si>
  <si>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</si>
  <si>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</si>
  <si>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</si>
  <si>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</si>
  <si>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</si>
  <si>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</si>
  <si>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</si>
  <si>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</si>
  <si>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</si>
  <si>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</si>
  <si>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</si>
  <si>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</si>
  <si>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</si>
  <si>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</si>
  <si>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</si>
  <si>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</si>
  <si>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</si>
  <si>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</si>
  <si>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</si>
  <si>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</si>
  <si>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</si>
  <si>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</si>
  <si>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</si>
  <si>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</si>
  <si>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</si>
  <si>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</si>
  <si>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</si>
  <si>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</si>
  <si>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</si>
  <si>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</si>
  <si>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</si>
  <si>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</si>
  <si>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</si>
  <si>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</si>
  <si>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</si>
  <si>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</si>
  <si>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</si>
  <si>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</si>
  <si>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</si>
  <si>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</si>
  <si>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</si>
  <si>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</si>
  <si>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</si>
  <si>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</si>
  <si>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</si>
  <si>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</si>
  <si>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</si>
  <si>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</si>
  <si>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</si>
  <si>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</si>
  <si>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</si>
  <si>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</si>
  <si>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</si>
  <si>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</si>
  <si>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</si>
  <si>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</si>
  <si>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</si>
  <si>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</si>
  <si>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</si>
  <si>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</si>
  <si>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</si>
  <si>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</si>
  <si>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</si>
  <si>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</si>
  <si>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</si>
  <si>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</si>
  <si>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</si>
  <si>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</si>
  <si>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</si>
  <si>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</si>
  <si>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</si>
  <si>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</si>
  <si>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</si>
  <si>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</si>
  <si>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</si>
  <si>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</si>
  <si>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</si>
  <si>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</si>
  <si>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</si>
  <si>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</si>
  <si>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</si>
  <si>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</si>
  <si>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</si>
  <si>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</si>
  <si>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</si>
  <si>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</si>
  <si>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</si>
  <si>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</si>
  <si>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</si>
  <si>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</si>
  <si>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</si>
  <si>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</si>
  <si>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</si>
  <si>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</si>
  <si>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</si>
  <si>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</si>
  <si>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</si>
  <si>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</si>
  <si>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</si>
  <si>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</si>
  <si>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</si>
  <si>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</si>
  <si>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</si>
  <si>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</si>
  <si>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</si>
  <si>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</si>
  <si>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</si>
  <si>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</si>
  <si>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</si>
  <si>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</si>
  <si>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</si>
  <si>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</si>
  <si>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</si>
  <si>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</si>
  <si>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</si>
  <si>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</si>
  <si>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</si>
  <si>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</si>
  <si>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</si>
  <si>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</si>
  <si>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</si>
  <si>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</si>
  <si>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</si>
  <si>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</si>
  <si>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</si>
  <si>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</si>
  <si>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</si>
  <si>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</si>
  <si>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</si>
  <si>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</si>
  <si>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</si>
  <si>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</si>
  <si>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</si>
  <si>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</si>
  <si>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</si>
  <si>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</si>
  <si>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</si>
  <si>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</si>
  <si>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</si>
  <si>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</si>
  <si>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</si>
  <si>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</si>
  <si>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</si>
  <si>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</si>
  <si>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</si>
  <si>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</si>
  <si>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</si>
  <si>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</si>
  <si>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</si>
  <si>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</si>
  <si>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</si>
  <si>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</si>
  <si>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</si>
  <si>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</si>
  <si>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</si>
  <si>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</si>
  <si>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</si>
  <si>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</si>
  <si>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</si>
  <si>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</si>
  <si>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</si>
  <si>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</si>
  <si>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</si>
  <si>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</si>
  <si>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</si>
  <si>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</si>
  <si>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</si>
  <si>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</si>
  <si>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</si>
  <si>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</si>
  <si>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</si>
  <si>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</si>
  <si>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</si>
  <si>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</si>
  <si>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</si>
  <si>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</si>
  <si>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</si>
  <si>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</si>
  <si>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</si>
  <si>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</si>
  <si>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</si>
  <si>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</si>
  <si>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</si>
  <si>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</si>
  <si>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</si>
  <si>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</si>
  <si>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</si>
  <si>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</si>
  <si>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</si>
  <si>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</si>
  <si>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</si>
  <si>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</si>
  <si>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</si>
  <si>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</si>
  <si>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</si>
  <si>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</si>
  <si>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</si>
  <si>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</si>
  <si>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</si>
  <si>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</si>
  <si>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</si>
  <si>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</si>
  <si>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</si>
  <si>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</si>
  <si>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</si>
  <si>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</si>
  <si>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</si>
  <si>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</si>
  <si>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</si>
  <si>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</si>
  <si>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</si>
  <si>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</si>
  <si>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</si>
  <si>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</si>
  <si>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</si>
  <si>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</si>
  <si>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</si>
  <si>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</si>
  <si>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</si>
  <si>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</si>
  <si>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</si>
  <si>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</si>
  <si>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</si>
  <si>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</si>
  <si>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</si>
  <si>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</si>
  <si>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</si>
  <si>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</si>
  <si>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</si>
  <si>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</si>
  <si>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</si>
  <si>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</si>
  <si>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</si>
  <si>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</si>
  <si>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</si>
  <si>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</si>
  <si>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</si>
  <si>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</si>
  <si>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</si>
  <si>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</si>
  <si>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</si>
  <si>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</si>
  <si>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</si>
  <si>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</si>
  <si>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</si>
  <si>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</si>
  <si>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</si>
  <si>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</si>
  <si>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</si>
  <si>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</si>
  <si>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</si>
  <si>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</si>
  <si>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</si>
  <si>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</si>
  <si>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</si>
  <si>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</si>
  <si>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</si>
  <si>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</si>
  <si>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</si>
  <si>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</si>
  <si>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</si>
  <si>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</si>
  <si>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</si>
  <si>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</si>
  <si>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</si>
  <si>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</si>
  <si>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</si>
  <si>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</si>
  <si>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</si>
  <si>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</si>
  <si>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</si>
  <si>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</si>
  <si>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</si>
  <si>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</si>
  <si>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</si>
  <si>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</si>
  <si>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</si>
  <si>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</si>
  <si>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</si>
  <si>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</si>
  <si>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</si>
  <si>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</si>
  <si>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</si>
  <si>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</si>
  <si>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</si>
  <si>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</si>
  <si>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</si>
  <si>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</si>
  <si>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</si>
  <si>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</si>
  <si>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</si>
  <si>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</si>
  <si>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</si>
  <si>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</si>
  <si>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</si>
  <si>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</si>
  <si>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</si>
  <si>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</si>
  <si>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</si>
  <si>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</si>
  <si>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</si>
  <si>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</si>
  <si>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</si>
  <si>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</si>
  <si>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</si>
  <si>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</si>
  <si>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</si>
  <si>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</si>
  <si>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</si>
  <si>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</si>
  <si>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</si>
  <si>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</si>
  <si>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</si>
  <si>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</si>
  <si>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</si>
  <si>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</si>
  <si>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</si>
  <si>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</si>
  <si>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</si>
  <si>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</si>
  <si>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</si>
  <si>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</si>
  <si>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</si>
  <si>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</si>
  <si>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</si>
  <si>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</si>
  <si>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</si>
  <si>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</si>
  <si>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</si>
  <si>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</si>
  <si>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</si>
  <si>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</si>
  <si>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</si>
  <si>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</si>
  <si>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</si>
  <si>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</si>
  <si>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</si>
  <si>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</si>
  <si>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</si>
  <si>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</si>
  <si>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</si>
  <si>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</si>
  <si>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</si>
  <si>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</si>
  <si>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</si>
  <si>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</si>
  <si>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</si>
  <si>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</si>
  <si>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</si>
  <si>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</si>
  <si>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</si>
  <si>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</si>
  <si>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</si>
  <si>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</si>
  <si>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</si>
  <si>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</si>
  <si>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</si>
  <si>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</si>
  <si>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</si>
  <si>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</si>
  <si>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</si>
  <si>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</si>
  <si>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</si>
  <si>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</si>
  <si>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</si>
  <si>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</si>
  <si>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</si>
  <si>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</si>
  <si>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</si>
  <si>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</si>
  <si>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</si>
  <si>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</si>
  <si>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</si>
  <si>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</si>
  <si>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</si>
  <si>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</si>
  <si>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</si>
  <si>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</si>
  <si>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</si>
  <si>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</si>
  <si>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</si>
  <si>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</si>
  <si>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</si>
  <si>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</si>
  <si>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</si>
  <si>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</si>
  <si>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</si>
  <si>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</si>
  <si>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</si>
  <si>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</si>
  <si>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</si>
  <si>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</si>
  <si>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</si>
  <si>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</si>
  <si>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</si>
  <si>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PCM-20251109-00001190</t>
  </si>
  <si>
    <t xml:space="preserve">Restored by PG and 5G down due to load issue </t>
  </si>
  <si>
    <t>PCM-20251109-00001364</t>
  </si>
  <si>
    <t xml:space="preserve">ETA 100 min </t>
  </si>
  <si>
    <t xml:space="preserve"> PCM-20250215-00000830 </t>
  </si>
  <si>
    <t>LTE site still down and  site located in aramco area access issue need special permission</t>
  </si>
  <si>
    <t>PCM-20251109-00001179</t>
  </si>
  <si>
    <t>ETA 25 mins</t>
  </si>
  <si>
    <t>PCM-20251109-00001353</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</si>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</sst>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2" totalsRowShown="0" headerRowDxfId="157" dataDxfId="156" headerRowBorderDxfId="154" tableBorderDxfId="155" totalsRowBorderDxfId="153">
  <autoFilter ref="A1:CJ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9" totalsRowShown="0" headerRowDxfId="15" dataDxfId="14" headerRowBorderDxfId="12" tableBorderDxfId="13">
  <autoFilter ref="A1:L1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307.69580671295989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45970.644232638886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45970.644232638886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45970.644232638886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45970.644232638886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45970.644232638886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45970.644232638886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45970.644232638886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45970.644232638886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45970.644232638886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45970.644232638886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45970.644232638886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45970.644232638886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45970.644232638886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45970.644232638886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45970.644232638886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45970.644232638886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45970.644232638886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45970.644232638886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45970.644232638886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45970.644232638886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45970.644232638886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45970.644232638886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45970.644232638886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45970.644232638886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45970.644232638886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45970.644232638886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45970.644232638886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45970.644232638886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45970.644232638886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45970.644232638886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45970.644232638886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45970.644232638886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45970.644232638886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45970.644232638886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45970.644232638886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45970.644232638886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45970.644232638886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45970.644232638886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45970.644232638886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45970.644232638886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45970.644232638886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45970.644232638886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45970.644232638886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45970.644232638886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45970.644232638886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45970.644232638886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45970.644232638886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45970.644232638886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45970.644232638886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45970.644232638886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45970.644232638886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45970.644232638886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45970.644232638886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45970.644232638886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45970.644232638886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45970.644232638886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45970.644232638886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45970.644232638886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45970.644232638886</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45970.644232638886</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3" ca="1" si="0">IFERROR(NOW()-F3,"-")</f>
        <v>145.64439467592456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3</v>
      </c>
      <c r="D4" s="18" t="s">
        <v>22659</v>
      </c>
      <c r="E4" s="103"/>
      <c r="F4" s="104"/>
      <c r="G4" s="105">
        <f t="shared" ca="1" si="0"/>
        <v>45970.644232638886</v>
      </c>
      <c r="H4" s="104">
        <v>45970.527557870373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23986</v>
      </c>
      <c r="E5" s="103" t="s">
        <v>39100</v>
      </c>
      <c r="F5" s="104">
        <v>45970.581076388888</v>
      </c>
      <c r="G5" s="105">
        <f t="shared" ca="1" si="0"/>
        <v>6.3156249998428393E-2</v>
      </c>
      <c r="H5" s="104">
        <v>45970.572048611109</v>
      </c>
      <c r="I5" s="18" t="str">
        <f>IFERROR(VLOOKUP(D5,DB!A:F,6,0),"")</f>
        <v>SCECO</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2</v>
      </c>
      <c r="D6" s="18" t="s">
        <v>23528</v>
      </c>
      <c r="E6" s="103" t="s">
        <v>39021</v>
      </c>
      <c r="F6" s="104">
        <v>45970.626712962963</v>
      </c>
      <c r="G6" s="105">
        <f t="shared" ca="1" si="0"/>
        <v>1.7519675922812894E-2</v>
      </c>
      <c r="H6" s="104">
        <v>45970.609351851854</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45970.644232638886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45970.644232638886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45970.644232638886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45970.644232638886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45970.644232638886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45970.644232638886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45970.644232638886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1">IFERROR(NOW()-F14,"-")</f>
        <v>45970.644232638886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45970.644232638886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45970.644232638886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45970.644232638886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45970.644232638886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45970.644232638886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45970.644232638886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45970.644232638886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45970.644232638886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45970.644232638886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45970.644232638886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45970.644232638886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45970.644232638886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45970.644232638886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45970.644232638886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45970.644232638886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45970.644232638886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45970.644232638886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45970.644232638886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45970.644232638886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45970.644232638886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45970.644232638886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45970.644232638886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45970.644232638886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45970.644232638886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45970.644232638886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45970.644232638886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45970.644232638886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45970.644232638886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45970.644232638886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45970.644232638886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45970.644232638886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ref="G46:G77" ca="1" si="2">IFERROR(NOW()-F46,"-")</f>
        <v>45970.644232638886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45970.644232638886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45970.644232638886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2"/>
        <v>45970.644232638886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45970.644232638886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45970.644232638886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27"/>
      <c r="B52" s="128" t="str">
        <f>IFERROR(VLOOKUP(D52,DB!A:K,11,0),"")</f>
        <v/>
      </c>
      <c r="C52" s="128"/>
      <c r="D52" s="128"/>
      <c r="E52" s="129"/>
      <c r="F52" s="130"/>
      <c r="G52" s="131">
        <f t="shared" ca="1" si="2"/>
        <v>45970.644232638886</v>
      </c>
      <c r="H52" s="130"/>
      <c r="I52" s="128" t="str">
        <f>IFERROR(VLOOKUP(D52,DB!A:F,6,0),"")</f>
        <v/>
      </c>
      <c r="J52" s="128" t="str">
        <f>IFERROR(VLOOKUP(D52,DB!A:G,7,0),"")</f>
        <v/>
      </c>
      <c r="K52" s="132"/>
      <c r="L52" s="128" t="str">
        <f>IFERROR(VLOOKUP(D52,DB!A:I,9,0),"")</f>
        <v/>
      </c>
      <c r="M52" s="128"/>
      <c r="N52" s="128"/>
      <c r="O52" s="128"/>
      <c r="P52" s="128"/>
      <c r="Q52" s="128"/>
      <c r="R52" s="128"/>
      <c r="S52" s="128"/>
      <c r="T52" s="128"/>
      <c r="U52" s="128"/>
      <c r="V52" s="128"/>
      <c r="W52" s="128"/>
      <c r="X52" s="128"/>
      <c r="Y52" s="128"/>
      <c r="Z52" s="128"/>
      <c r="AA52" s="128"/>
      <c r="AB52" s="128"/>
      <c r="AC52" s="128"/>
      <c r="AD52" s="128"/>
      <c r="AE52" s="128"/>
      <c r="AF52" s="128"/>
      <c r="AG52" s="128"/>
      <c r="AH52" s="128"/>
      <c r="AI52" s="128"/>
      <c r="AJ52" s="128"/>
      <c r="AK52" s="128"/>
      <c r="AL52" s="128"/>
      <c r="AM52" s="128"/>
      <c r="AN52" s="128"/>
      <c r="AO52" s="128"/>
      <c r="AP52" s="128"/>
      <c r="AQ52" s="128"/>
      <c r="AR52" s="128"/>
      <c r="AS52" s="128"/>
      <c r="AT52" s="128"/>
      <c r="AU52" s="128"/>
      <c r="AV52" s="128"/>
      <c r="AW52" s="128"/>
      <c r="AX52" s="128"/>
      <c r="AY52" s="128"/>
      <c r="AZ52" s="128"/>
      <c r="BA52" s="128"/>
      <c r="BB52" s="128"/>
      <c r="BC52" s="128"/>
      <c r="BD52" s="128"/>
      <c r="BE52" s="128"/>
      <c r="BF52" s="128"/>
      <c r="BG52" s="128"/>
      <c r="BH52" s="128"/>
      <c r="BI52" s="128"/>
      <c r="BJ52" s="128"/>
      <c r="BK52" s="128"/>
      <c r="BL52" s="128"/>
      <c r="BM52" s="128"/>
      <c r="BN52" s="128"/>
      <c r="BO52" s="128"/>
      <c r="BP52" s="128"/>
      <c r="BQ52" s="128"/>
      <c r="BR52" s="128"/>
      <c r="BS52" s="128"/>
      <c r="BT52" s="128"/>
      <c r="BU52" s="128"/>
      <c r="BV52" s="128"/>
      <c r="BW52" s="128"/>
      <c r="BX52" s="128"/>
      <c r="BY52" s="128"/>
      <c r="BZ52" s="128"/>
      <c r="CA52" s="128"/>
      <c r="CB52" s="128"/>
      <c r="CC52" s="128"/>
      <c r="CD52" s="128"/>
      <c r="CE52" s="128"/>
      <c r="CF52" s="128"/>
      <c r="CG52" s="128"/>
      <c r="CH52" s="128"/>
      <c r="CI52" s="128"/>
      <c r="CJ52" s="133"/>
    </row>
  </sheetData>
  <dataValidations count="2">
    <dataValidation allowBlank="1" showInputMessage="1" showErrorMessage="1" sqref="E1" xr:uid="{4D935161-CDD3-4592-B877-3FB59C99E142}"/>
    <dataValidation type="list" allowBlank="1" showInputMessage="1" showErrorMessage="1" sqref="E3:E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45970.644232523147</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45970.644232523147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45970.644232523147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45970.644232638886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45970.644232638886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45970.644232638886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45970.644232638886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45970.644232638886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45970.644232638886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45970.644232638886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45970.644232638886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45970.644232638886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45970.644232638886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45970.644232638886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45970.644232638886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45970.644232638886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45970.644232638886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45970.644232638886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45970.644232638886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45970.644232638886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45970.644232638886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45970.644232638886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45970.644232638886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45970.644232638886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45970.644232638886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45970.644232638886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45970.644232638886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45970.644232638886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45970.644232638886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45970.644232638886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45970.644232638886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45970.644232638886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45970.644232638886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45970.644232638886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45970.644232638886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45970.644232638886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45970.644232638886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45970.644232638886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45970.644232638886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45970.644232638886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45970.644232638886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45970.644232638886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45970.644232638886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45970.644232638886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45970.644232638886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45970.644232638886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45970.644232638886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45970.644232638886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45970.644232638886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45970.644232638886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45970.644232638886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45970.644232638886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45970.644232638886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45970.644232638886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45970.644232638886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45970.644232638886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45970.644232638886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45970.644232638886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45970.644232638886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45970.644232638886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45970.644232638886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45970.644232638886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45970.644232638886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45970.644232638886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45970.644232638886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45970.644232638886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45970.644232638886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45970.644232638886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45970.644232638886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45970.644232638886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45970.644232638886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45970.644232638886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45970.644232638886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45970.644232638886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45970.644232638886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45970.644232638886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45970.644232638886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45970.644232638886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45970.644232638886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45970.644232638886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45970.644232638886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45970.644232638886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45970.644232638886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45970.644232638886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45970.644232638886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45970.644232638886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45970.644232638886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45970.644232638886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45970.644232638886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45970.644232638886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45970.644232638886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45970.644232638886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45970.644232638886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45970.644232638886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45970.644232638886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45970.644232638886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45970.644232638886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45970.644232638886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45970.644232638886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45970.644232638886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45970.644232638886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45970.644232638886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45970.644232638886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45970.644232638886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45970.644232638886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45970.644232638886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45970.644232638886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45970.644232638886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45970.644232638886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45970.644232638886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45970.644232638886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45970.644232638886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45970.644232638886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45970.644232638886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45970.644232638886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45970.644232638886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45970.644232638886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45970.644232638886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45970.644232638886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45970.644232638886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45970.644232638886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45970.644232638886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45970.644232638886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45970.644232638886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45970.644232638886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45970.644232638886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45970.644232638886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45970.644232638886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45970.644232638886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45970.644232638886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45970.644232638886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45970.644232638886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45970.644232638886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45970.644232638886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45970.644232638886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45970.644232638886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45970.644232638886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45970.644232638886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45970.644232638886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45970.644232638886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45970.644232638886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45970.644232638886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45970.644232638886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45970.644232638886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45970.644232638886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45970.644232638886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45970.644232638886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45970.644232638886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45970.644232638886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45970.644232638886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45970.644232638886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45970.644232638886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45970.644232638886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45970.644232638886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45970.644232638886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45970.644232638886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45970.644232638886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45970.644232638886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45970.644232638886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45970.644232638886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45970.644232638886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45970.644232638886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45970.644232638886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45970.644232638886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45970.644232638886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45970.644232638886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45970.644232638886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45970.644232638886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45970.644232638886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45970.644232638886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45970.644232638886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45970.644232638886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45970.644232638886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45970.644232638886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45970.644232638886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45970.644232638886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45970.644232638886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45970.644232638886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45970.644232638886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45970.644232638886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45970.644232638886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45970.644232638886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45970.644232638886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45970.644232638886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45970.644232638886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45970.644232638886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45970.644232638886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45970.644232638886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45970.644232638886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45970.644232638886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45970.644232638886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45970.644232638886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45970.644232638886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45970.644232638886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45970.644232638886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45970.644232638886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45970.644232638886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45970.644232638886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45970.644232638886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45970.644232638886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45970.644232638886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45970.644232638886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45970.644232638886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45970.644232638886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45970.644232638886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45970.644232638886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45970.644232638886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45970.644232638886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45970.644232638886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45970.644232638886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45970.644232638886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45970.644232638886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45970.644232638886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45970.644232638886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45970.644232638886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45970.644232638886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45970.644232638886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45970.644232638886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45970.644232638886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45970.644232638886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45970.644232638886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45970.644232638886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45970.644232638886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45970.644232638886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45970.644232638886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45970.644232638886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45970.644232638886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45970.644232638886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45970.644232638886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45970.644232638886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45970.644232638886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45970.644232638886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45970.644232638886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45970.644232638886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45970.644232638886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45970.644232638886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45970.644232638886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45970.644232638886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45970.644232638886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45970.644232638886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45970.644232638886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45970.644232638886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45970.644232638886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45970.644232638886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45970.644232638886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45970.644232638886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45970.644232638886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45970.644232638886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45970.644232638886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45970.644232638886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45970.644232638886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45970.644232638886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45970.644232638886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45970.644232638886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45970.644232638886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45970.644232638886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45970.644232638886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45970.644232638886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45970.644232638886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45970.644232638886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45970.644232638886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45970.644232638886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45970.644232638886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45970.644232638886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45970.644232638886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45970.644232638886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45970.644232638886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45970.644232638886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45970.644232638886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45970.644232638886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45970.644232638886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45970.644232638886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45970.644232638886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45970.644232638886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45970.644232638886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45970.644232638886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45970.644232638886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45970.644232638886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45970.644232638886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45970.644232638886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45970.644232638886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45970.644232638886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45970.644232638886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45970.644232638886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45970.644232638886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45970.644232638886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45970.644232638886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45970.644232638886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45970.644232638886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45970.644232638886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45970.644232638886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45970.644232638886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45970.644232638886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45970.644232638886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45970.644232638886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45970.644232638886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45970.644232638886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45970.644232638886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45970.644232638886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45970.644232638886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45970.644232638886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45970.644232638886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45970.644232638886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45970.644232638886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45970.644232638886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45970.644232638886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45970.644232638886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45970.644232638886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45970.644232638886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45970.644232638886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45970.644232638886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45970.644232638886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45970.644232638886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45970.644232638886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45970.644232638886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45970.644232638886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45970.644232638886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45970.644232638886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45970.644232638886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45970.644232638886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45970.644232638886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45970.644232638886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45970.644232638886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45970.644232638886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45970.644232638886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45970.644232638886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45970.644232638886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45970.644232638886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45970.644232638886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45970.644232638886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45970.644232638886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45970.644232638886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45970.644232638886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45970.644232638886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45970.644232638886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45970.644232638886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45970.644232638886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45970.644232638886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45970.644232638886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45970.644232638886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45970.644232638886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45970.644232638886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45970.644232638886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45970.644232638886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45970.644232638886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45970.644232638886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45970.644232638886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45970.644232638886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45970.644232638886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45970.644232638886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45970.644232638886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45970.644232638886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45970.644232638886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45970.644232638886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45970.644232638886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45970.644232638886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45970.644232638886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45970.644232638886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45970.644232638886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45970.644232638886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45970.644232638886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45970.644232638886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45970.644232638886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45970.644232638886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45970.644232638886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45970.644232638886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45970.644232638886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45970.644232638886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45970.644232638886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45970.644232638886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45970.644232638886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45970.644232638886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45970.644232638886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45970.644232638886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45970.644232638886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45970.644232638886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45970.644232638886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45970.644232638886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45970.644232638886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45970.644232638886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45970.644232638886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45970.644232638886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45970.644232638886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45970.644232638886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45970.644232638886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45970.644232638886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45970.644232638886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45970.644232638886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45970.644232638886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45970.644232638886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45970.644232638886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45970.644232638886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45970.644232638886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45970.644232638886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45970.644232638886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45970.644232638886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45970.644232638886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45970.644232638886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45970.644232638886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45970.644232638886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45970.644232638886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45970.644232638886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45970.644232638886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45970.644232638886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45970.644232638886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45970.644232638886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45970.644232638886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45970.644232638886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45970.644232638886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45970.644232638886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45970.644232638886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45970.644232638886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45970.644232638886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45970.644232638886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45970.644232638886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45970.644232638886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45970.644232638886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45970.644232638886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45970.644232638886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45970.644232638886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45970.644232638886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45970.644232638886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45970.644232638886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45970.644232638886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45970.644232638886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45970.644232638886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45970.644232638886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45970.644232638886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45970.644232638886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45970.644232638886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45970.644232638886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45970.644232638886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45970.644232638886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45970.644232638886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45970.644232638886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45970.644232638886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45970.644232638886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45970.644232638886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45970.644232638886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45970.644232638886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45970.644232638886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45970.644232638886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45970.644232638886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45970.644232638886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45970.644232638886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45970.644232638886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45970.644232638886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45970.644232638886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45970.644232638886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45970.644232638886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45970.644232638886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45970.644232638886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45970.644232638886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45970.644232638886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45970.644232638886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45970.644232638886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45970.644232638886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45970.644232638886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45970.644232638886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45970.644232638886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45970.644232638886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45970.644232638886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45970.644232638886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45970.644232638886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45970.644232638886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45970.644232638886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45970.644232638886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45970.644232638886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45970.644232638886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45970.644232638886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45970.644232638886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45970.644232638886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45970.644232638886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45970.644232638886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45970.644232638886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45970.644232638886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45970.644232638886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45970.644232638886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45970.644232638886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45970.644232638886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45970.644232638886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45970.644232638886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45970.644232638886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45970.644232638886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45970.644232638886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45970.644232638886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45970.644232638886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45970.644232638886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45970.644232638886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45970.644232638886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45970.644232638886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45970.644232638886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45970.644232638886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45970.644232638886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45970.644232638886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45970.644232638886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45970.644232638886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45970.644232638886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45970.644232638886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45970.644232638886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45970.644232638886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45970.644232638886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45970.644232638886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45970.644232638886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45970.644232638886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45970.644232638886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45970.644232638886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45970.644232638886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45970.644232638886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45970.644232638886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45970.644232638886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45970.644232638886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45970.644232638886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45970.644232638886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45970.644232638886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45970.644232638886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45970.644232638886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45970.644232638886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45970.644232638886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45970.644232638886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45970.644232638886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45970.644232638886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45970.644232638886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45970.644232638886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45970.644232638886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45970.644232638886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45970.644232638886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45970.644232638886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45970.644232638886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45970.644232638886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45970.644232638886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45970.644232638886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45970.644232638886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45970.644232638886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45970.644232638886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45970.644232638886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45970.644232638886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45970.644232638886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45970.644232638886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45970.644232638886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45970.644232638886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45970.644232638886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45970.644232638886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45970.644232638886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45970.644232638886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45970.644232638886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45970.644232638886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45970.644232638886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45970.644232638886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45970.644232638886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45970.644232638886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45970.644232638886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45970.644232638886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45970.644232638886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45970.644232638886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45970.644232638886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45970.644232638886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45970.644232638886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45970.644232638886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45970.644232638886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45970.644232638886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45970.644232638886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45970.644232638886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45970.644232638886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45970.644232638886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45970.644232638886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45970.644232638886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45970.644232638886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45970.644232638886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45970.644232638886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45970.644232638886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45970.644232638886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45970.644232638886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45970.644232638886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45970.644232638886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45970.644232638886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45970.644232638886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45970.644232638886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45970.644232638886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45970.644232638886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45970.644232638886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45970.644232638886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45970.644232638886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45970.644232638886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45970.644232638886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45970.644232638886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45970.644232638886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45970.644232638886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45970.644232638886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45970.644232638886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45970.644232638886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45970.644232638886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45970.644232638886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45970.644232638886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45970.644232638886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45970.644232638886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45970.644232638886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45970.644232638886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45970.644232638886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45970.644232638886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45970.644232638886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45970.644232638886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45970.644232638886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45970.644232638886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45970.644232638886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45970.644232638886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45970.644232638886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45970.644232638886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45970.644232638886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45970.644232638886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45970.644232638886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45970.644232638886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45970.644232638886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45970.644232638886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45970.644232638886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45970.644232638886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45970.644232638886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45970.644232638886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45970.644232638886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45970.644232638886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45970.644232638886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45970.644232638886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45970.644232638886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45970.644232638886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45970.644232638886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45970.644232638886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45970.644232638886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45970.644232638886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45970.644232638886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45970.644232638886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45970.644232638886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45970.644232638886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45970.644232638886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45970.644232638886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45970.644232638886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45970.644232638886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45970.644232638886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45970.644232638886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45970.644232638886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45970.644232638886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45970.644232638886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45970.644232638886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45970.644232638886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45970.644232638886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45970.644232638886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45970.644232638886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45970.644232638886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45970.644232638886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45970.644232638886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45970.644232638886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45970.644232638886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45970.644232638886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45970.644232638886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45970.644232638886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45970.644232638886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45970.644232638886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45970.644232638886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45970.644232638886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45970.644232638886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45970.644232638886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45970.644232638886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45970.644232638886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45970.644232638886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45970.644232638886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45970.644232638886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45970.644232638886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45970.644232638886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45970.644232638886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45970.644232638886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45970.644232638886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45970.644232638886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45970.644232638886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45970.644232638886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45970.644232638886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45970.644232638886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45970.644232638886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45970.644232638886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45970.644232638886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45970.644232638886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45970.644232638886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45970.644232638886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45970.644232638886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45970.644232638886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45970.644232638886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45970.644232638886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45970.644232638886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45970.644232638886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45970.644232638886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45970.644232638886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45970.644232638886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45970.644232638886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45970.644232638886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45970.644232638886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45970.644232638886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45970.644232638886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45970.644232638886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45970.644232638886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45970.644232638886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45970.644232638886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45970.644232638886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45970.644232638886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45970.644232638886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45970.644232638886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45970.644232638886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45970.644232638886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45970.644232638886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45970.644232638886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45970.644232638886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45970.644232638886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45970.644232638886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45970.644232638886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45970.644232638886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45970.644232638886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45970.644232638886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45970.644232638886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45970.644232638886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45970.644232638886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45970.644232638886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45970.644232638886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45970.644232638886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45970.644232638886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45970.644232638886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45970.644232638886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45970.644232638886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45970.644232638886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45970.644232638886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45970.644232638886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45970.644232638886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45970.644232638886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45970.644232638886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45970.644232638886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45970.644232638886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45970.644232638886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45970.644232638886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45970.644232638886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45970.644232638886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45970.644232638886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45970.644232638886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45970.644232638886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45970.644232638886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45970.644232638886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45970.644232638886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45970.644232638886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45970.644232638886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45970.644232638886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45970.644232638886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45970.644232638886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45970.644232638886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45970.644232638886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45970.644232638886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45970.644232638886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45970.644232638886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45970.644232638886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45970.644232638886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45970.644232638886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45970.644232638886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45970.644232638886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45970.644232638886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45970.644232638886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45970.644232638886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45970.644232638886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45970.644232638886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45970.644232638886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45970.644232638886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45970.644232638886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45970.644232638886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45970.644232638886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45970.644232638886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45970.644232638886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45970.644232638886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45970.644232638886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45970.644232638886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45970.644232638886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45970.644232638886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45970.644232638886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45970.644232638886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45970.644232638886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45970.644232638886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45970.644232638886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45970.644232638886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45970.644232638886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45970.644232638886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45970.644232638886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45970.644232638886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45970.644232638886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45970.644232638886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45970.644232638886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45970.644232638886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45970.644232638886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45970.644232638886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45970.644232638886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45970.644232638886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45970.644232638886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45970.644232638886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45970.644232638886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45970.644232638886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45970.644232638886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45970.644232638886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45970.644232638886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45970.644232638886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45970.644232638886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45970.644232638886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45970.644232638886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45970.644232638886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45970.644232638886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45970.644232638886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45970.644232638886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45970.644232638886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45970.644232638886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45970.644232638886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45970.644232638886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45970.644232638886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45970.644232638886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45970.644232638886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45970.644232638886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45970.644232638886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45970.644232638886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45970.644232638886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45970.644232638886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45970.644232638886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45970.644232638886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45970.644232638886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45970.644232638886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45970.644232638886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45970.644232638886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45970.644232638886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45970.644232638886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45970.644232638886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45970.644232638886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45970.644232638886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45970.644232638886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45970.644232638886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45970.644232638886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45970.644232638886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45970.644232638886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45970.644232638886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45970.644232638886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45970.644232638886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45970.644232638886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45970.644232638886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45970.644232638886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45970.644232638886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45970.644232638886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45970.644232638886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45970.644232638886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45970.644232638886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45970.644232638886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45970.644232638886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45970.644232638886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45970.644232638886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45970.644232638886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45970.644232638886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45970.644232638886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45970.644232638886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45970.644232638886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45970.644232638886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45970.644232638886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45970.644232638886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45970.644232638886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45970.644232638886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45970.644232638886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45970.644232638886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45970.644232638886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45970.644232638886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45970.644232638886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45970.644232638886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45970.644232638886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45970.644232638886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45970.644232638886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45970.644232638886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45970.644232638886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45970.644232638886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45970.644232638886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45970.644232638886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45970.644232638886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45970.644232638886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45970.644232638886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45970.644232638886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45970.644232638886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45970.644232638886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45970.644232638886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45970.644232638886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45970.644232638886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45970.644232638886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45970.644232638886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45970.644232638886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45970.644232638886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45970.644232638886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45970.644232638886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45970.644232638886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45970.644232638886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45970.644232638886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45970.644232638886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45970.644232638886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45970.644232638886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45970.644232638886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45970.644232638886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45970.644232638886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45970.644232638886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45970.644232638886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45970.644232638886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45970.644232638886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45970.644232638886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45970.644232638886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45970.644232638886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45970.644232638886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45970.644232638886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45970.644232638886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45970.644232638886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45970.644232638886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45970.644232638886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45970.644232638886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45970.644232638886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45970.644232638886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45970.644232638886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45970.644232638886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45970.644232638886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45970.644232638886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45970.644232638886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45970.644232638886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45970.644232638886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45970.644232638886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45970.644232638886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45970.644232638886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45970.644232638886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45970.644232638886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45970.644232638886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45970.644232638886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45970.644232638886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45970.644232638886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45970.644232638886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45970.644232638886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45970.644232638886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45970.644232638886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45970.644232638886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45970.644232638886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45970.644232638886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45970.644232638886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45970.644232638886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45970.644232638886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45970.644232638886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45970.644232638886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45970.644232638886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45970.644232638886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45970.644232638886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45970.644232638886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45970.644232638886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45970.644232638886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45970.644232638886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45970.644232638886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45970.644232638886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45970.644232638886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45970.644232638886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45970.644232638886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45970.644232638886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45970.644232638886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45970.644232638886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45970.644232638886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45970.644232638886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45970.644232638886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45970.644232638886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45970.644232638886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45970.644232638886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45970.644232638886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45970.644232638886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45970.644232638886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45970.644232638886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45970.644232638886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45970.644232638886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45970.644232638886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45970.644232638886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45970.644232638886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45970.644232638886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45970.644232638886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45970.644232638886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45970.644232638886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45970.644232638886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45970.644232638886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45970.644232638886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45970.644232638886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45970.644232638886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45970.644232638886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45970.644232638886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45970.644232638886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45970.644232638886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45970.644232638886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45970.644232638886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45970.644232638886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45970.644232638886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45970.644232638886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45970.644232638886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45970.644232638886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45970.644232638886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45970.644232638886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45970.644232638886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45970.644232638886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45970.644232638886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45970.644232638886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45970.644232638886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45970.644232638886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45970.644232638886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45970.644232638886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45970.644232638886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45970.644232638886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45970.644232638886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45970.644232638886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45970.644232638886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45970.644232638886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45970.644232638886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45970.644232638886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45970.644232638886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45970.644232638886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45970.644232638886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45970.644232638886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45970.644232638886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45970.644232638886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45970.644232638886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45970.644232638886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45970.644232638886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45970.644232638886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45970.644232638886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45970.644232638886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45970.644232638886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45970.644232638886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45970.644232638886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45970.644232638886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45970.644232638886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45970.644232638886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45970.644232638886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45970.644232638886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45970.644232638886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45970.644232638886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45970.644232638886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45970.644232638886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45970.644232638886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45970.644232638886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45970.644232638886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45970.644232638886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45970.644232638886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45970.644232638886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45970.644232638886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45970.644232638886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45970.644232638886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45970.644232638886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45970.644232638886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45970.644232638886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45970.644232638886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45970.644232638886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45970.644232638886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45970.644232638886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45970.644232638886</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267.16351504628983</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33626</v>
      </c>
      <c r="E3" s="95" t="s">
        <v>39021</v>
      </c>
      <c r="F3" s="96">
        <v>45970.579293981478</v>
      </c>
      <c r="G3" s="136">
        <f ca="1">IFERROR(NOW()-F3,"")</f>
        <v>6.4938541669107508E-2</v>
      </c>
      <c r="H3" s="96">
        <v>45970.553599537037</v>
      </c>
      <c r="I3" s="135" t="str">
        <f>IFERROR(VLOOKUP(D3,DB!A:F,6,0),"")</f>
        <v>Generator-SG</v>
      </c>
      <c r="J3" s="135" t="str">
        <f>IFERROR(VLOOKUP(D3,DB!A:G,7,0),"")</f>
        <v>Vandalized</v>
      </c>
      <c r="K3" s="98" t="s">
        <v>39114</v>
      </c>
      <c r="L3" s="92" t="str">
        <f>IFERROR(VLOOKUP(D3,DB!A:I,9,0),"")</f>
        <v>Latis</v>
      </c>
    </row>
    <row r="4" spans="1:16" ht="15" customHeight="1">
      <c r="A4" s="135" t="s">
        <v>39115</v>
      </c>
      <c r="B4" s="135" t="str">
        <f>IFERROR(VLOOKUP(D4,DB!A:K,11,0),"")</f>
        <v>R4</v>
      </c>
      <c r="C4" s="94">
        <v>8</v>
      </c>
      <c r="D4" s="92" t="s">
        <v>28464</v>
      </c>
      <c r="E4" s="95" t="s">
        <v>39100</v>
      </c>
      <c r="F4" s="96">
        <v>45970.622916666667</v>
      </c>
      <c r="G4" s="136">
        <f t="shared" ref="G4:G35" ca="1" si="1">IFERROR(NOW()-F4,"")</f>
        <v>2.1315972218872048E-2</v>
      </c>
      <c r="H4" s="96">
        <v>45970.622696759259</v>
      </c>
      <c r="I4" s="135" t="str">
        <f>IFERROR(VLOOKUP(D4,DB!A:F,6,0),"")</f>
        <v>SCECO+STB</v>
      </c>
      <c r="J4" s="135" t="str">
        <f>IFERROR(VLOOKUP(D4,DB!A:G,7,0),"")</f>
        <v>Weak</v>
      </c>
      <c r="K4" s="98" t="s">
        <v>39116</v>
      </c>
      <c r="L4" s="92" t="str">
        <f>IFERROR(VLOOKUP(D4,DB!A:I,9,0),"")</f>
        <v>Latis</v>
      </c>
    </row>
    <row r="5" spans="1:16" ht="15" customHeight="1">
      <c r="A5" s="135"/>
      <c r="B5" s="135"/>
      <c r="C5" s="94"/>
      <c r="D5" s="92"/>
      <c r="E5" s="95"/>
      <c r="F5" s="96"/>
      <c r="G5" s="136">
        <f ca="1">IFERROR(NOW()-F5,"")</f>
        <v>45970.644232523147</v>
      </c>
      <c r="H5" s="96"/>
      <c r="I5" s="135"/>
      <c r="J5" s="135"/>
      <c r="K5" s="98"/>
      <c r="L5" s="92"/>
    </row>
    <row r="6" spans="1:16" ht="15" customHeight="1">
      <c r="A6" s="135"/>
      <c r="B6" s="135"/>
      <c r="C6" s="94"/>
      <c r="D6" s="92"/>
      <c r="E6" s="95"/>
      <c r="F6" s="96"/>
      <c r="G6" s="136">
        <f ca="1">IFERROR(NOW()-F6,"")</f>
        <v>45970.644232523147</v>
      </c>
      <c r="H6" s="96"/>
      <c r="I6" s="135"/>
      <c r="J6" s="135"/>
      <c r="K6" s="98"/>
      <c r="L6" s="92"/>
    </row>
    <row r="7" spans="1:16" ht="15" customHeight="1">
      <c r="A7" s="135"/>
      <c r="B7" s="135" t="str">
        <f>IFERROR(VLOOKUP(D7,DB!A:K,11,0),"")</f>
        <v/>
      </c>
      <c r="C7" s="94"/>
      <c r="D7" s="92"/>
      <c r="E7" s="95"/>
      <c r="F7" s="96"/>
      <c r="G7" s="136">
        <f t="shared" ca="1" si="1"/>
        <v>45970.644232638886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45970.644232638886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45970.644232638886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45970.644232638886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45970.644232638886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45970.644232638886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45970.644232638886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45970.644232638886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45970.644232638886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45970.644232638886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45970.644232638886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45970.644232638886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45970.644232638886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45970.644232638886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45970.644232638886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45970.644232638886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45970.644232638886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45970.644232638886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45970.644232638886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45970.644232638886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45970.644232638886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45970.644232638886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45970.644232638886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45970.644232638886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45970.644232638886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45970.644232638886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45970.644232638886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45970.644232638886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45970.644232638886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ref="G36:G67" ca="1" si="2">IFERROR(NOW()-F36,"")</f>
        <v>45970.644232638886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45970.644232638886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45970.644232638886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45970.644232638886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45970.644232638886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45970.644232638886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45970.644232638886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45970.644232638886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45970.644232638886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45970.644232638886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45970.644232638886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45970.644232638886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45970.644232638886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45970.644232638886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45970.644232638886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45970.644232638886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45970.644232638886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45970.644232638886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45970.644232638886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45970.644232638886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45970.644232638886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45970.644232638886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45970.644232638886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45970.644232638886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45970.644232638886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45970.644232638886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45970.644232638886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45970.644232638886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45970.644232638886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45970.644232638886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45970.644232638886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45970.644232638886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ref="G68:G99" ca="1" si="3">IFERROR(NOW()-F68,"")</f>
        <v>45970.644232638886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3"/>
        <v>45970.644232638886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45970.644232638886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45970.644232638886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45970.644232638886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45970.644232638886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45970.644232638886</v>
      </c>
      <c r="H74" s="96"/>
      <c r="I74" s="135" t="str">
        <f>IFERROR(VLOOKUP(D74,DB!A:F,6,0),"")</f>
        <v/>
      </c>
      <c r="J74" s="135"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39117</v>
      </c>
      <c r="B2" s="37" t="str">
        <f>IFERROR(VLOOKUP(D2,DB!A:K,11,0),"")</f>
        <v>R5</v>
      </c>
      <c r="C2" s="37">
        <v>3</v>
      </c>
      <c r="D2" s="107" t="s">
        <v>36011</v>
      </c>
      <c r="E2" s="37" t="s">
        <v>39021</v>
      </c>
      <c r="F2" s="38">
        <v>45891.832060185188</v>
      </c>
      <c r="G2" s="116">
        <f ca="1">IFERROR(NOW()-F2,"")</f>
        <v>78.812172453697713</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44.455355324069387</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G51" ca="1" si="1">IFERROR(NOW()-F4,"")</f>
        <v>21.983121527773619</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5"/>
      <c r="G6" s="126">
        <f t="shared" ca="1" si="1"/>
        <v>45970.644232638886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45970.644232638886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45970.644232638886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45970.644232638886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45970.644232638886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45970.644232638886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45970.644232638886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45970.644232638886</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45970.644232638886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45970.644232638886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45970.644232638886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45970.644232638886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45970.644232638886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45970.644232638886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45970.644232638886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45970.644232638886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45970.644232638886</v>
      </c>
      <c r="H22" s="125"/>
      <c r="I22" s="124" t="str">
        <f>IFERROR(VLOOKUP(D22,DB!A:F,6,0),"")</f>
        <v/>
      </c>
      <c r="J22" s="124" t="str">
        <f>IFERROR(VLOOKUP(D22,DB!A:G,7,0),"")</f>
        <v/>
      </c>
      <c r="K22" s="124"/>
      <c r="L22" s="124" t="str">
        <f>IFERROR(VLOOKUP(D22,DB!A:I,9,0),"")</f>
        <v/>
      </c>
    </row>
    <row r="23" spans="1:12">
      <c r="A23" s="124"/>
      <c r="B23" s="124" t="str">
        <f>IFERROR(VLOOKUP(D23,DB!A:K,11,0),"")</f>
        <v>R5</v>
      </c>
      <c r="C23" s="124"/>
      <c r="D23" s="124" t="s">
        <v>38720</v>
      </c>
      <c r="E23" s="124"/>
      <c r="F23" s="125"/>
      <c r="G23" s="126">
        <f t="shared" ca="1" si="1"/>
        <v>45970.644232638886</v>
      </c>
      <c r="H23" s="125"/>
      <c r="I23" s="124" t="str">
        <f>IFERROR(VLOOKUP(D23,DB!A:F,6,0),"")</f>
        <v>Sceco</v>
      </c>
      <c r="J23" s="124" t="str">
        <f>IFERROR(VLOOKUP(D23,DB!A:G,7,0),"")</f>
        <v>In progress</v>
      </c>
      <c r="K23" s="124"/>
      <c r="L23" s="124" t="str">
        <f>IFERROR(VLOOKUP(D23,DB!A:I,9,0),"")</f>
        <v>Latis</v>
      </c>
    </row>
    <row r="24" spans="1:12">
      <c r="A24" s="124"/>
      <c r="B24" s="124" t="str">
        <f>IFERROR(VLOOKUP(D24,DB!A:K,11,0),"")</f>
        <v/>
      </c>
      <c r="C24" s="124"/>
      <c r="D24" s="124"/>
      <c r="E24" s="124"/>
      <c r="F24" s="125"/>
      <c r="G24" s="126">
        <f t="shared" ca="1" si="1"/>
        <v>45970.644232638886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45970.644232638886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45970.644232638886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45970.644232638886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45970.644232638886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45970.644232638886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45970.644232638886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45970.644232638886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45970.644232638886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45970.644232638886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45970.644232638886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45970.644232638886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45970.644232638886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45970.644232638886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45970.644232638886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45970.644232638886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45970.644232638886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45970.644232638886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45970.644232638886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45970.644232638886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45970.644232638886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45970.644232638886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45970.644232638886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45970.644232638886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45970.644232638886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45970.644232638886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45970.644232638886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45970.644232638886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45970.644232638886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45970.644232638886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45970.644232638886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45970.644232638886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45970.644232638886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45970.644232638886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45970.644232638886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45970.644232638886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45970.644232638886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45970.644232638886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45970.644232638886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45970.644232638886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45970.644232638886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45970.644232638886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45970.644232638886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45970.644232638886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45970.644232638886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45970.644232638886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45970.644232638886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45970.644232638886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45970.644232638886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45970.644232638886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45970.644232638886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45970.644232638886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45970.644232638886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45970.644232638886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45970.644232638886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45970.644232638886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45970.644232638886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45970.644232638886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45970.644232638886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45970.644232638886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45970.644232638886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45970.644232638886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45970.644232638886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45970.644232638886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45970.644232638886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45970.644232638886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45970.644232638886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45970.644232638886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45970.644232638886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45970.644232638886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45970.644232638886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45970.644232638886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45970.644232638886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45970.644232638886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45970.644232638886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45970.644232638886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45970.644232638886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45970.644232638886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45970.644232638886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45970.644232638886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45970.644232638886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45970.644232638886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45970.644232638886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45970.644232638886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45970.644232638886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45970.644232638886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45970.644232638886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45970.644232638886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45970.644232638886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45970.644232638886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45970.644232638886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45970.644232638886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45970.644232638886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45970.644232638886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45970.644232638886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45970.644232638886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45970.644232638886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45970.644232638886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45970.644232638886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45970.644232638886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45970.644232638886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45970.644232638886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45970.644232638886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45970.644232638886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45970.644232638886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45970.644232638886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45970.644232638886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45970.644232638886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45970.644232638886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45970.644232638886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45970.644232638886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45970.644232638886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45970.644232638886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45970.644232638886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45970.644232638886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45970.644232638886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45970.644232638886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45970.644232638886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45970.644232638886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45970.644232638886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45970.644232638886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45970.644232638886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45970.644232638886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45970.644232638886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45970.644232638886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45970.644232638886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45970.644232638886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45970.644232638886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45970.644232638886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45970.644232638886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45970.644232638886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45970.644232638886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45970.644232638886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45970.644232638886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45970.644232638886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45970.644232638886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45970.644232638886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45970.644232638886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45970.644232638886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45970.644232638886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45970.644232638886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45970.644232638886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45970.644232638886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45970.644232638886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45970.644232638886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45970.644232638886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45970.644232638886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45970.644232638886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45970.644232638886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45970.644232638886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45970.644232638886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45970.644232638886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45970.644232638886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45970.644232638886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45970.644232638886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45970.644232638886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45970.644232638886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45970.644232638886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45970.644232638886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45970.644232638886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45970.644232638886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45970.644232638886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45970.644232638886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45970.644232638886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45970.644232638886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45970.644232638886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45970.644232638886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45970.644232638886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45970.644232638886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45970.644232638886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45970.644232638886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45970.644232638886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45970.644232638886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45970.644232638886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45970.644232638886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45970.644232638886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45970.644232638886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45970.644232638886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45970.644232638886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45970.644232638886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45970.644232638886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45970.644232638886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45970.644232638886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45970.644232638886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45970.644232638886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45970.644232638886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45970.644232638886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45970.644232638886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45970.644232638886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45970.644232638886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45970.644232638886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45970.644232638886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45970.644232638886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45970.644232638886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45970.644232638886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45970.644232638886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45970.644232638886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45970.644232638886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45970.644232638886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45970.644232638886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45970.644232638886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45970.644232638886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45970.644232638886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45970.644232638886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45970.644232638886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45970.644232638886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45970.644232638886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45970.644232638886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45970.644232638886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45970.644232638886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45970.644232638886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45970.644232638886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45970.644232638886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45970.644232638886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45970.644232638886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45970.644232638886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45970.644232638886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45970.644232638886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45970.644232638886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45970.644232638886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45970.644232638886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45970.644232638886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45970.644232638886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45970.644232638886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45970.644232638886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45970.644232638886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45970.644232638886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45970.644232638886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45970.644232638886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45970.644232638886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45970.644232638886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45970.644232638886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45970.644232638886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45970.644232638886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45970.644232638886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45970.644232638886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45970.644232638886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45970.644232638886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45970.644232638886</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9"/>
  <sheetViews>
    <sheetView tabSelected="1"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7" ca="1" si="0">IFERROR(NOW()-F2,"-")</f>
        <v>45970.644232638886</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45970.644232638886</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45970.644232638886</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45970.644232638886</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45970.644232638886</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45970.644232638886</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45970.644232638886</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45970.644232638886</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45970.644232638886</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45970.644232638886</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45970.644232638886</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45970.644232638886</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45970.644232638886</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45970.644232638886</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45970.644232638886</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45970.644232638886</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ref="G18:G81" ca="1" si="1">IFERROR(NOW()-F18,"-")</f>
        <v>45970.644232638886</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45970.644232638886</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45970.644232638886</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45970.644232638886</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45970.644232638886</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45970.644232638886</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45970.644232638886</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45970.644232638886</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45970.644232638886</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45970.644232638886</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45970.644232638886</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45970.644232638886</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45970.644232638886</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45970.644232638886</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45970.644232638886</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45970.644232638886</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45970.644232638886</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45970.644232638886</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45970.644232638886</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45970.644232638886</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45970.644232523147</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45970.644232523147</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45970.644232523147</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45970.644232523147</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45970.644232638886</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45970.644232638886</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45970.644232638886</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45970.644232638886</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45970.644232638886</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45970.644232638886</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45970.644232638886</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45970.644232638886</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45970.644232638886</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45970.644232638886</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45970.644232638886</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45970.644232638886</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45970.644232638886</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45970.644232638886</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45970.644232638886</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45970.644232638886</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45970.644232638886</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45970.644232638886</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45970.644232638886</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45970.644232638886</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45970.644232638886</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45970.644232638886</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45970.644232638886</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45970.644232638886</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45970.644232638886</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45970.644232638886</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45970.644232638886</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45970.644232638886</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45970.644232638886</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45970.644232638886</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45970.644232638886</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45970.644232638886</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45970.644232638886</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45970.644232638886</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45970.644232638886</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45970.644232638886</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45970.644232638886</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45970.644232638886</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45970.644232638886</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45970.644232638886</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ref="G82:G145" ca="1" si="2">IFERROR(NOW()-F82,"-")</f>
        <v>45970.644232638886</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45970.644232638886</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45970.644232638886</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45970.644232638886</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45970.644232638886</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45970.644232638886</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45970.644232638886</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45970.644232638886</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45970.644232638886</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45970.644232638886</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45970.644232638886</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45970.644232638886</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45970.644232638886</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45970.644232638886</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45970.644232638886</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45970.644232638886</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45970.644232638886</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45970.644232638886</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45970.644232638886</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45970.644232638886</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45970.644232638886</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45970.644232638886</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45970.644232638886</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45970.644232638886</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45970.644232638886</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45970.644232638886</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45970.644232638886</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45970.644232638886</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45970.644232638886</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45970.644232638886</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45970.644232638886</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45970.644232638886</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45970.644232638886</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45970.644232638886</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45970.644232638886</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45970.644232638886</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45970.644232638886</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45970.644232638886</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45970.644232638886</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45970.644232638886</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45970.644232638886</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45970.644232638886</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45970.644232638886</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45970.644232638886</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45970.644232638886</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45970.644232638886</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45970.644232638886</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45970.644232638886</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45970.644232638886</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45970.644232638886</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45970.644232638886</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45970.644232638886</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45970.644232638886</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45970.644232638886</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45970.644232638886</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45970.644232638886</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45970.644232638886</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45970.644232638886</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45970.644232638886</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45970.644232638886</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45970.644232638886</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45970.644232638886</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45970.644232638886</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45970.644232638886</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ref="G146:G179" ca="1" si="3">IFERROR(NOW()-F146,"-")</f>
        <v>45970.644232638886</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45970.644232638886</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45970.644232638886</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45970.644232638886</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45970.644232638886</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45970.644232638886</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45970.644232638886</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45970.644232638886</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45970.644232638886</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45970.644232638886</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45970.644232638886</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45970.644232638886</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45970.644232638886</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45970.644232638886</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45970.644232638886</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45970.644232638886</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45970.644232638886</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45970.644232638886</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45970.644232638886</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45970.644232638886</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45970.644232638886</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45970.644232638886</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45970.644232638886</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45970.644232638886</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45970.644232638886</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45970.644232638886</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45970.644232638886</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45970.644232638886</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45970.644232638886</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45970.644232638886</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45970.644232638886</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45970.644232638886</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45970.644232638886</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45970.644232638886</v>
      </c>
      <c r="H179" s="144"/>
      <c r="I179" s="142" t="str">
        <f>IFERROR(VLOOKUP(D179,DB!A:F,6,0),"")</f>
        <v/>
      </c>
      <c r="J179" s="142" t="str">
        <f>IFERROR(VLOOKUP(D179,DB!A:G,7,0),"")</f>
        <v/>
      </c>
      <c r="K179" s="145"/>
      <c r="L179" s="146" t="str">
        <f>IFERROR(VLOOKUP(D179,DB!A:I,9,0),"")</f>
        <v/>
      </c>
    </row>
  </sheetData>
  <dataValidations count="2">
    <dataValidation allowBlank="1" showInputMessage="1" showErrorMessage="1" sqref="E1" xr:uid="{9E1BC488-8814-4F8A-8DBE-742B3278AB71}"/>
    <dataValidation type="list" allowBlank="1" showInputMessage="1" showErrorMessage="1" sqref="E2:E1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2025-11-09T12:29:44Z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