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952" documentId="13_ncr:1_{F6CB121F-512D-4AA6-A0C1-0FB36C537598}" xr6:coauthVersionLast="47" xr6:coauthVersionMax="47" xr10:uidLastSave="{DFF7F4E2-FBD1-496C-9A2F-CED6C934E6D3}"/>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3" i="4"/>
  <c r="I3" i="4"/>
  <c r="J3" i="4"/>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4" i="2"/>
  <c r="G4" i="2"/>
  <c r="I4" i="2"/>
  <c r="J4" i="2"/>
  <c r="L4"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alcChain>
</file>

<file path=xl/sharedStrings.xml><?xml version="1.0" encoding="utf-8"?>
<sst xmlns="http://schemas.openxmlformats.org/spreadsheetml/2006/main" count="179025" uniqueCount="39105">
  <si>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</si>
  <si>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</si>
  <si>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</si>
  <si>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</si>
  <si>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</si>
  <si>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</si>
  <si>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</si>
  <si>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</si>
  <si>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</si>
  <si>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</si>
  <si>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</si>
  <si>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</si>
  <si>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</si>
  <si>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</si>
  <si>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</si>
  <si>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</si>
  <si>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</si>
  <si>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</si>
  <si>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</si>
  <si>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</si>
  <si>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</si>
  <si>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</si>
  <si>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</si>
  <si>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</si>
  <si>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</si>
  <si>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</si>
  <si>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</si>
  <si>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</si>
  <si>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</si>
  <si>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</si>
  <si>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</si>
  <si>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</si>
  <si>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</si>
  <si>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</si>
  <si>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</si>
  <si>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</si>
  <si>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</si>
  <si>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</si>
  <si>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</si>
  <si>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</si>
  <si>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</si>
  <si>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</si>
  <si>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</si>
  <si>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</si>
  <si>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</si>
  <si>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</si>
  <si>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</si>
  <si>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</si>
  <si>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</si>
  <si>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</si>
  <si>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</si>
  <si>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</si>
  <si>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</si>
  <si>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</si>
  <si>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</si>
  <si>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</si>
  <si>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</si>
  <si>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</si>
  <si>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</si>
  <si>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</si>
  <si>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</si>
  <si>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</si>
  <si>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</si>
  <si>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</si>
  <si>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</si>
  <si>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</si>
  <si>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</si>
  <si>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</si>
  <si>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</si>
  <si>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</si>
  <si>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</si>
  <si>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</si>
  <si>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</si>
  <si>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</si>
  <si>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</si>
  <si>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</si>
  <si>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</si>
  <si>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</si>
  <si>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</si>
  <si>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</si>
  <si>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</si>
  <si>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</si>
  <si>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</si>
  <si>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</si>
  <si>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</si>
  <si>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</si>
  <si>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</si>
  <si>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</si>
  <si>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</si>
  <si>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</si>
  <si>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</si>
  <si>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</si>
  <si>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</si>
  <si>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</si>
  <si>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</si>
  <si>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</si>
  <si>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</si>
  <si>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</si>
  <si>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</si>
  <si>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</si>
  <si>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</si>
  <si>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</si>
  <si>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</si>
  <si>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</si>
  <si>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</si>
  <si>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</si>
  <si>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</si>
  <si>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</si>
  <si>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</si>
  <si>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</si>
  <si>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</si>
  <si>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</si>
  <si>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</si>
  <si>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</si>
  <si>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</si>
  <si>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</si>
  <si>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</si>
  <si>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</si>
  <si>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</si>
  <si>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</si>
  <si>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</si>
  <si>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</si>
  <si>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</si>
  <si>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</si>
  <si>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</si>
  <si>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</si>
  <si>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</si>
  <si>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</si>
  <si>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</si>
  <si>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</si>
  <si>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</si>
  <si>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</si>
  <si>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</si>
  <si>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</si>
  <si>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</si>
  <si>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</si>
  <si>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</si>
  <si>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</si>
  <si>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</si>
  <si>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</si>
  <si>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</si>
  <si>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</si>
  <si>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</si>
  <si>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</si>
  <si>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</si>
  <si>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</si>
  <si>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</si>
  <si>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</si>
  <si>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</si>
  <si>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</si>
  <si>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</si>
  <si>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</si>
  <si>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</si>
  <si>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</si>
  <si>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</si>
  <si>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</si>
  <si>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</si>
  <si>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</si>
  <si>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</si>
  <si>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</si>
  <si>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</si>
  <si>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</si>
  <si>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</si>
  <si>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</si>
  <si>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</si>
  <si>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</si>
  <si>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</si>
  <si>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</si>
  <si>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</si>
  <si>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</si>
  <si>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</si>
  <si>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</si>
  <si>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</si>
  <si>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</si>
  <si>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</si>
  <si>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</si>
  <si>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</si>
  <si>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</si>
  <si>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</si>
  <si>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</si>
  <si>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</si>
  <si>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</si>
  <si>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</si>
  <si>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</si>
  <si>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</si>
  <si>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</si>
  <si>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</si>
  <si>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</si>
  <si>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</si>
  <si>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</si>
  <si>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</si>
  <si>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</si>
  <si>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</si>
  <si>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</si>
  <si>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</si>
  <si>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</si>
  <si>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</si>
  <si>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</si>
  <si>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</si>
  <si>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</si>
  <si>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</si>
  <si>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</si>
  <si>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</si>
  <si>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</si>
  <si>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</si>
  <si>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</si>
  <si>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</si>
  <si>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</si>
  <si>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</si>
  <si>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</si>
  <si>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</si>
  <si>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</si>
  <si>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</si>
  <si>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</si>
  <si>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</si>
  <si>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</si>
  <si>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</si>
  <si>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</si>
  <si>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</si>
  <si>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</si>
  <si>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</si>
  <si>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</si>
  <si>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</si>
  <si>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</si>
  <si>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</si>
  <si>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</si>
  <si>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</si>
  <si>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</si>
  <si>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</si>
  <si>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</si>
  <si>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</si>
  <si>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</si>
  <si>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</si>
  <si>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</si>
  <si>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</si>
  <si>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</si>
  <si>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</si>
  <si>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</si>
  <si>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</si>
  <si>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</si>
  <si>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</si>
  <si>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</si>
  <si>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</si>
  <si>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</si>
  <si>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</si>
  <si>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</si>
  <si>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</si>
  <si>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</si>
  <si>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</si>
  <si>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</si>
  <si>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</si>
  <si>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</si>
  <si>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</si>
  <si>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</si>
  <si>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</si>
  <si>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</si>
  <si>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</si>
  <si>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</si>
  <si>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</si>
  <si>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</si>
  <si>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</si>
  <si>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</si>
  <si>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</si>
  <si>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</si>
  <si>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</si>
  <si>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</si>
  <si>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</si>
  <si>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</si>
  <si>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</si>
  <si>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</si>
  <si>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</si>
  <si>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</si>
  <si>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</si>
  <si>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</si>
  <si>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</si>
  <si>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</si>
  <si>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</si>
  <si>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</si>
  <si>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</si>
  <si>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</si>
  <si>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</si>
  <si>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</si>
  <si>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</si>
  <si>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</si>
  <si>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</si>
  <si>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</si>
  <si>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</si>
  <si>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</si>
  <si>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</si>
  <si>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</si>
  <si>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</si>
  <si>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</si>
  <si>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</si>
  <si>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</si>
  <si>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</si>
  <si>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</si>
  <si>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</si>
  <si>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</si>
  <si>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</si>
  <si>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</si>
  <si>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</si>
  <si>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</si>
  <si>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</si>
  <si>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</si>
  <si>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</si>
  <si>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</si>
  <si>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</si>
  <si>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</si>
  <si>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</si>
  <si>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</si>
  <si>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</si>
  <si>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</si>
  <si>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</si>
  <si>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</si>
  <si>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</si>
  <si>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</si>
  <si>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</si>
  <si>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</si>
  <si>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</si>
  <si>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</si>
  <si>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</si>
  <si>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</si>
  <si>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</si>
  <si>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</si>
  <si>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</si>
  <si>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</si>
  <si>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</si>
  <si>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</si>
  <si>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</si>
  <si>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</si>
  <si>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</si>
  <si>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</si>
  <si>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</si>
  <si>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</si>
  <si>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</si>
  <si>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</si>
  <si>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</si>
  <si>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</si>
  <si>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</si>
  <si>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</si>
  <si>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</si>
  <si>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</si>
  <si>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</si>
  <si>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</si>
  <si>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</si>
  <si>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</si>
  <si>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</si>
  <si>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</si>
  <si>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</si>
  <si>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</si>
  <si>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</si>
  <si>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</si>
  <si>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</si>
  <si>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</si>
  <si>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</si>
  <si>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</si>
  <si>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</si>
  <si>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</si>
  <si>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</si>
  <si>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</si>
  <si>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</si>
  <si>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</si>
  <si>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</si>
  <si>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</si>
  <si>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</si>
  <si>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</si>
  <si>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</si>
  <si>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</si>
  <si>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</si>
  <si>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</si>
  <si>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</si>
  <si>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</si>
  <si>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</si>
  <si>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</si>
  <si>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</si>
  <si>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</si>
  <si>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</si>
  <si>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</si>
  <si>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</si>
  <si>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</si>
  <si>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</si>
  <si>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</si>
  <si>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</si>
  <si>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</si>
  <si>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</si>
  <si>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</si>
  <si>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</si>
  <si>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</si>
  <si>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</si>
  <si>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</si>
  <si>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</si>
  <si>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</si>
  <si>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</si>
  <si>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</si>
  <si>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</si>
  <si>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</si>
  <si>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</si>
  <si>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</si>
  <si>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</si>
  <si>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</si>
  <si>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</si>
  <si>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</si>
  <si>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</si>
  <si>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</si>
  <si>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</si>
  <si>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</si>
  <si>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</si>
  <si>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</si>
  <si>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</si>
  <si>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</si>
  <si>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</si>
  <si>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</si>
  <si>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</si>
  <si>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</si>
  <si>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</si>
  <si>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</si>
  <si>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</si>
  <si>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</si>
  <si>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</si>
  <si>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</si>
  <si>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</si>
  <si>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</si>
  <si>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</si>
  <si>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</si>
  <si>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</si>
  <si>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</si>
  <si>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</si>
  <si>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</si>
  <si>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</si>
  <si>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</si>
  <si>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</si>
  <si>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</si>
  <si>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</si>
  <si>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</si>
  <si>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</si>
  <si>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</si>
  <si>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</si>
  <si>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</si>
  <si>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</si>
  <si>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</si>
  <si>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</si>
  <si>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</si>
  <si>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</si>
  <si>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</si>
  <si>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</si>
  <si>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</si>
  <si>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</si>
  <si>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</si>
  <si>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</si>
  <si>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</si>
  <si>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</si>
  <si>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</si>
  <si>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</si>
  <si>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</si>
  <si>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</si>
  <si>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</si>
  <si>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</si>
  <si>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</si>
  <si>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</si>
  <si>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</si>
  <si>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</si>
  <si>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</si>
  <si>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</si>
  <si>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</si>
  <si>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</si>
  <si>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</si>
  <si>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</si>
  <si>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</si>
  <si>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</si>
  <si>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</si>
  <si>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</si>
  <si>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</si>
  <si>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</si>
  <si>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</si>
  <si>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</si>
  <si>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</si>
  <si>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</si>
  <si>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</si>
  <si>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</si>
  <si>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</si>
  <si>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</si>
  <si>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</si>
  <si>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</si>
  <si>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</si>
  <si>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</si>
  <si>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</si>
  <si>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</si>
  <si>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</si>
  <si>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</si>
  <si>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</si>
  <si>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</si>
  <si>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</si>
  <si>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</si>
  <si>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</si>
  <si>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</si>
  <si>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</si>
  <si>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</si>
  <si>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</si>
  <si>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</si>
  <si>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</si>
  <si>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</si>
  <si>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</si>
  <si>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</si>
  <si>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</si>
  <si>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</si>
  <si>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</si>
  <si>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</si>
  <si>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</si>
  <si>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</si>
  <si>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</si>
  <si>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</si>
  <si>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</si>
  <si>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</si>
  <si>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</si>
  <si>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</si>
  <si>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</si>
  <si>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</si>
  <si>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</si>
  <si>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</si>
  <si>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</si>
  <si>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</si>
  <si>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</si>
  <si>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</si>
  <si>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</si>
  <si>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</si>
  <si>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</si>
  <si>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</si>
  <si>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</si>
  <si>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</si>
  <si>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</si>
  <si>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</si>
  <si>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</si>
  <si>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</si>
  <si>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</si>
  <si>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</si>
  <si>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</si>
  <si>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</si>
  <si>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</si>
  <si>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</si>
  <si>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</si>
  <si>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</si>
  <si>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</si>
  <si>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</si>
  <si>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</si>
  <si>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</si>
  <si>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</si>
  <si>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</si>
  <si>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</si>
  <si>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</si>
  <si>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</si>
  <si>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</si>
  <si>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</si>
  <si>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</si>
  <si>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</si>
  <si>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</si>
  <si>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</si>
  <si>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</si>
  <si>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</si>
  <si>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</si>
  <si>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</si>
  <si>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</si>
  <si>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</si>
  <si>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</si>
  <si>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</si>
  <si>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</si>
  <si>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</si>
  <si>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</si>
  <si>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</si>
  <si>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</si>
  <si>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</si>
  <si>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</si>
  <si>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</si>
  <si>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</si>
  <si>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</si>
  <si>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</si>
  <si>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</si>
  <si>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</si>
  <si>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</si>
  <si>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</si>
  <si>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</si>
  <si>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</si>
  <si>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</si>
  <si>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</si>
  <si>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</si>
  <si>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</si>
  <si>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</si>
  <si>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</si>
  <si>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</si>
  <si>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</si>
  <si>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</si>
  <si>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</si>
  <si>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</si>
  <si>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</si>
  <si>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</si>
  <si>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</si>
  <si>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</si>
  <si>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</si>
  <si>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</si>
  <si>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</si>
  <si>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</si>
  <si>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</si>
  <si>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</si>
  <si>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</si>
  <si>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</si>
  <si>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</si>
  <si>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</si>
  <si>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</si>
  <si>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</si>
  <si>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</si>
  <si>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</si>
  <si>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</si>
  <si>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</si>
  <si>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</si>
  <si>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</si>
  <si>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</si>
  <si>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</si>
  <si>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</si>
  <si>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</si>
  <si>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</si>
  <si>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</si>
  <si>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</si>
  <si>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</si>
  <si>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</si>
  <si>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</si>
  <si>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</si>
  <si>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</si>
  <si>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</si>
  <si>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</si>
  <si>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</si>
  <si>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</si>
  <si>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</si>
  <si>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</si>
  <si>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</si>
  <si>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</si>
  <si>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</si>
  <si>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</si>
  <si>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</si>
  <si>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</si>
  <si>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</si>
  <si>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</si>
  <si>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</si>
  <si>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</si>
  <si>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</si>
  <si>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</si>
  <si>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</si>
  <si>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</si>
  <si>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</si>
  <si>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</si>
  <si>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</si>
  <si>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</si>
  <si>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</si>
  <si>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</si>
  <si>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</si>
  <si>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</si>
  <si>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</si>
  <si>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</si>
  <si>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</si>
  <si>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</si>
  <si>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</si>
  <si>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</si>
  <si>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</si>
  <si>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</si>
  <si>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</si>
  <si>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</si>
  <si>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</si>
  <si>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</si>
  <si>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</si>
  <si>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</si>
  <si>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</si>
  <si>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</si>
  <si>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</si>
  <si>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</si>
  <si>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</si>
  <si>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</si>
  <si>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</si>
  <si>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</si>
  <si>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</si>
  <si>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</si>
  <si>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</si>
  <si>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</si>
  <si>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</si>
  <si>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</si>
  <si>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</si>
  <si>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</si>
  <si>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</si>
  <si>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</si>
  <si>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</si>
  <si>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</si>
  <si>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</si>
  <si>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</si>
  <si>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</si>
  <si>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</si>
  <si>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</si>
  <si>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</si>
  <si>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</si>
  <si>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</si>
  <si>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</si>
  <si>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</si>
  <si>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</si>
  <si>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</si>
  <si>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</si>
  <si>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</si>
  <si>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</si>
  <si>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</si>
  <si>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</si>
  <si>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</si>
  <si>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</si>
  <si>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</si>
  <si>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</si>
  <si>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</si>
  <si>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</si>
  <si>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</si>
  <si>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</si>
  <si>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</si>
  <si>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</si>
  <si>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</si>
  <si>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</si>
  <si>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</si>
  <si>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</si>
  <si>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</si>
  <si>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</si>
  <si>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</si>
  <si>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</si>
  <si>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</si>
  <si>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</si>
  <si>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</si>
  <si>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</si>
  <si>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</si>
  <si>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</si>
  <si>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</si>
  <si>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</si>
  <si>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</si>
  <si>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</si>
  <si>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</si>
  <si>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</si>
  <si>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</si>
  <si>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</si>
  <si>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</si>
  <si>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</si>
  <si>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</si>
  <si>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</si>
  <si>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</si>
  <si>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</si>
  <si>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</si>
  <si>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</si>
  <si>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</si>
  <si>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</si>
  <si>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</si>
  <si>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</si>
  <si>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</si>
  <si>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</si>
  <si>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</si>
  <si>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</si>
  <si>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</si>
  <si>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</si>
  <si>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</si>
  <si>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</si>
  <si>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</si>
  <si>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</si>
  <si>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</si>
  <si>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</si>
  <si>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</si>
  <si>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</si>
  <si>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</si>
  <si>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</si>
  <si>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</si>
  <si>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</si>
  <si>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</si>
  <si>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</si>
  <si>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</si>
  <si>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</si>
  <si>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</si>
  <si>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</si>
  <si>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</si>
  <si>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</si>
  <si>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</si>
  <si>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</si>
  <si>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</si>
  <si>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</si>
  <si>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</si>
  <si>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</si>
  <si>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</si>
  <si>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</si>
  <si>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</si>
  <si>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</si>
  <si>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</si>
  <si>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</si>
  <si>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</si>
  <si>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</si>
  <si>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</si>
  <si>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</si>
  <si>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</si>
  <si>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</si>
  <si>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</si>
  <si>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</si>
  <si>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</si>
  <si>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</si>
  <si>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</si>
  <si>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</si>
  <si>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</si>
  <si>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</si>
  <si>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</si>
  <si>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</si>
  <si>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</si>
  <si>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</si>
  <si>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</si>
  <si>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</si>
  <si>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</si>
  <si>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</si>
  <si>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</si>
  <si>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</si>
  <si>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</si>
  <si>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</si>
  <si>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</si>
  <si>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</si>
  <si>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</si>
  <si>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</si>
  <si>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</si>
  <si>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</si>
  <si>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</si>
  <si>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</si>
  <si>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</si>
  <si>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</si>
  <si>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</si>
  <si>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</si>
  <si>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</si>
  <si>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</si>
  <si>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</si>
  <si>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</si>
  <si>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</si>
  <si>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</si>
  <si>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</si>
  <si>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</si>
  <si>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</si>
  <si>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</si>
  <si>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</si>
  <si>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</si>
  <si>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</si>
  <si>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</si>
  <si>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</si>
  <si>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</si>
  <si>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</si>
  <si>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</si>
  <si>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</si>
  <si>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</si>
  <si>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</si>
  <si>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</si>
  <si>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</si>
  <si>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</si>
  <si>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</si>
  <si>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</si>
  <si>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</si>
  <si>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</si>
  <si>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</si>
  <si>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</si>
  <si>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</si>
  <si>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</si>
  <si>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</si>
  <si>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</si>
  <si>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</si>
  <si>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</si>
  <si>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</si>
  <si>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</si>
  <si>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</si>
  <si>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</si>
  <si>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</si>
  <si>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</si>
  <si>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</si>
  <si>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</si>
  <si>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</si>
  <si>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</si>
  <si>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</si>
  <si>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</si>
  <si>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</si>
  <si>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</si>
  <si>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</si>
  <si>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</si>
  <si>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</si>
  <si>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</si>
  <si>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</si>
  <si>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</si>
  <si>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</si>
  <si>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</si>
  <si>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</si>
  <si>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</si>
  <si>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</si>
  <si>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</si>
  <si>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</si>
  <si>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</si>
  <si>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</si>
  <si>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</si>
  <si>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</si>
  <si>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</si>
  <si>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</si>
  <si>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</si>
  <si>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</si>
  <si>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</si>
  <si>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</si>
  <si>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</si>
  <si>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</si>
  <si>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</si>
  <si>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</si>
  <si>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</si>
  <si>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</si>
  <si>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</si>
  <si>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</si>
  <si>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</si>
  <si>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</si>
  <si>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</si>
  <si>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</si>
  <si>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</si>
  <si>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</si>
  <si>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</si>
  <si>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</si>
  <si>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</si>
  <si>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</si>
  <si>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</si>
  <si>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</si>
  <si>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</si>
  <si>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</si>
  <si>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</si>
  <si>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</si>
  <si>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</si>
  <si>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</si>
  <si>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</si>
  <si>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</si>
  <si>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</si>
  <si>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</si>
  <si>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</si>
  <si>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</si>
  <si>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</si>
  <si>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</si>
  <si>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</si>
  <si>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</si>
  <si>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</si>
  <si>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</si>
  <si>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</si>
  <si>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</si>
  <si>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</si>
  <si>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</si>
  <si>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</si>
  <si>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</si>
  <si>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</si>
  <si>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</si>
  <si>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</si>
  <si>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</si>
  <si>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</si>
  <si>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</si>
  <si>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</si>
  <si>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</si>
  <si>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</si>
  <si>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</si>
  <si>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</si>
  <si>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</si>
  <si>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</si>
  <si>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</si>
  <si>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</si>
  <si>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</si>
  <si>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</si>
  <si>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</si>
  <si>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</si>
  <si>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</si>
  <si>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</si>
  <si>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</si>
  <si>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</si>
  <si>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</si>
  <si>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</si>
  <si>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</si>
  <si>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</si>
  <si>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</si>
  <si>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</si>
  <si>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</si>
  <si>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</si>
  <si>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</si>
  <si>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</si>
  <si>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</si>
  <si>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</si>
  <si>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</si>
  <si>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</si>
  <si>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</si>
  <si>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</si>
  <si>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</si>
  <si>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</si>
  <si>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</si>
  <si>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</si>
  <si>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</si>
  <si>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</si>
  <si>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</si>
  <si>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</si>
  <si>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</si>
  <si>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</si>
  <si>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</si>
  <si>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</si>
  <si>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</si>
  <si>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</si>
  <si>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</si>
  <si>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</si>
  <si>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</si>
  <si>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</si>
  <si>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</si>
  <si>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</si>
  <si>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</si>
  <si>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</si>
  <si>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</si>
  <si>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</si>
  <si>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</si>
  <si>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</si>
  <si>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</si>
  <si>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</si>
  <si>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</si>
  <si>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</si>
  <si>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</si>
  <si>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</si>
  <si>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</si>
  <si>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</si>
  <si>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</si>
  <si>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</si>
  <si>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</si>
  <si>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</si>
  <si>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</si>
  <si>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</si>
  <si>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</si>
  <si>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</si>
  <si>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</si>
  <si>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</si>
  <si>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</si>
  <si>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</si>
  <si>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</si>
  <si>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</si>
  <si>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</si>
  <si>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</si>
  <si>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</si>
  <si>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</si>
  <si>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</si>
  <si>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</si>
  <si>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</si>
  <si>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</si>
  <si>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</si>
  <si>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</si>
  <si>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</si>
  <si>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</si>
  <si>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</si>
  <si>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</si>
  <si>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</si>
  <si>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</si>
  <si>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</si>
  <si>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</si>
  <si>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</si>
  <si>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</si>
  <si>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</si>
  <si>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</si>
  <si>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</si>
  <si>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</si>
  <si>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</si>
  <si>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</si>
  <si>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</si>
  <si>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</si>
  <si>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</si>
  <si>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</si>
  <si>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</si>
  <si>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</si>
  <si>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</si>
  <si>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</si>
  <si>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</si>
  <si>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</si>
  <si>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</si>
  <si>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</si>
  <si>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</si>
  <si>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</si>
  <si>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</si>
  <si>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</si>
  <si>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</si>
  <si>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</si>
  <si>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</si>
  <si>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</si>
  <si>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</si>
  <si>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</si>
  <si>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</si>
  <si>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</si>
  <si>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</si>
  <si>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</si>
  <si>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</si>
  <si>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</si>
  <si>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</si>
  <si>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</si>
  <si>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</si>
  <si>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</si>
  <si>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</si>
  <si>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</si>
  <si>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</si>
  <si>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</si>
  <si>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</si>
  <si>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</si>
  <si>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</si>
  <si>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</si>
  <si>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</si>
  <si>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</si>
  <si>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</si>
  <si>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</si>
  <si>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</si>
  <si>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</si>
  <si>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</si>
  <si>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</si>
  <si>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</si>
  <si>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</si>
  <si>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</si>
  <si>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</si>
  <si>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</si>
  <si>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</si>
  <si>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</si>
  <si>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</si>
  <si>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</si>
  <si>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</si>
  <si>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</si>
  <si>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</si>
  <si>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</si>
  <si>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</si>
  <si>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</si>
  <si>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</si>
  <si>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</si>
  <si>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</si>
  <si>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</si>
  <si>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</si>
  <si>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</si>
  <si>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</si>
  <si>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</si>
  <si>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</si>
  <si>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</si>
  <si>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</si>
  <si>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</si>
  <si>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</si>
  <si>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</si>
  <si>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</si>
  <si>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</si>
  <si>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</si>
  <si>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</si>
  <si>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</si>
  <si>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</si>
  <si>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</si>
  <si>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</si>
  <si>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</si>
  <si>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</si>
  <si>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</si>
  <si>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</si>
  <si>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</si>
  <si>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</si>
  <si>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</si>
  <si>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</si>
  <si>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</si>
  <si>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</si>
  <si>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</si>
  <si>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</si>
  <si>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</si>
  <si>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</si>
  <si>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</si>
  <si>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</si>
  <si>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</si>
  <si>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</si>
  <si>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</si>
  <si>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</si>
  <si>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</si>
  <si>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</si>
  <si>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</si>
  <si>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</si>
  <si>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</si>
  <si>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</si>
  <si>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</si>
  <si>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</si>
  <si>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</si>
  <si>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</si>
  <si>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</si>
  <si>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</si>
  <si>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</si>
  <si>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</si>
  <si>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</si>
  <si>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</si>
  <si>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</si>
  <si>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</si>
  <si>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</si>
  <si>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</si>
  <si>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</si>
  <si>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</si>
  <si>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</si>
  <si>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</si>
  <si>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</si>
  <si>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</si>
  <si>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</si>
  <si>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</si>
  <si>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</si>
  <si>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</si>
  <si>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</si>
  <si>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</si>
  <si>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</si>
  <si>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</si>
  <si>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</si>
  <si>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</si>
  <si>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</si>
  <si>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</si>
  <si>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</si>
  <si>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</si>
  <si>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</si>
  <si>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</si>
  <si>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</si>
  <si>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</si>
  <si>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</si>
  <si>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</si>
  <si>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</si>
  <si>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</si>
  <si>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</si>
  <si>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</si>
  <si>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</si>
  <si>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</si>
  <si>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</si>
  <si>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</si>
  <si>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</si>
  <si>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</si>
  <si>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</si>
  <si>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</si>
  <si>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</si>
  <si>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</si>
  <si>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</si>
  <si>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</si>
  <si>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</si>
  <si>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</si>
  <si>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</si>
  <si>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</si>
  <si>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</si>
  <si>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</si>
  <si>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</si>
  <si>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</si>
  <si>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</si>
  <si>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</si>
  <si>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</si>
  <si>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</si>
  <si>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</si>
  <si>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</si>
  <si>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</si>
  <si>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</si>
  <si>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</si>
  <si>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</si>
  <si>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</si>
  <si>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</si>
  <si>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</si>
  <si>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</si>
  <si>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</si>
  <si>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</si>
  <si>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</si>
  <si>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</si>
  <si>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</si>
  <si>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</si>
  <si>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</si>
  <si>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</si>
  <si>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</si>
  <si>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</si>
  <si>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</si>
  <si>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</si>
  <si>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</si>
  <si>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</si>
  <si>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</si>
  <si>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</si>
  <si>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</si>
  <si>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</si>
  <si>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</si>
  <si>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</si>
  <si>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</si>
  <si>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</si>
  <si>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</si>
  <si>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</si>
  <si>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</si>
  <si>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</si>
  <si>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</si>
  <si>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</si>
  <si>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</si>
  <si>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</si>
  <si>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</si>
  <si>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</si>
  <si>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</si>
  <si>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</si>
  <si>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</si>
  <si>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</si>
  <si>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</si>
  <si>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</si>
  <si>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</si>
  <si>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</si>
  <si>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</si>
  <si>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</si>
  <si>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</si>
  <si>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</si>
  <si>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</si>
  <si>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</si>
  <si>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</si>
  <si>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</si>
  <si>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</si>
  <si>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</si>
  <si>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</si>
  <si>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</si>
  <si>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</si>
  <si>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</si>
  <si>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</si>
  <si>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</si>
  <si>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</si>
  <si>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</si>
  <si>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</si>
  <si>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</si>
  <si>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</si>
  <si>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</si>
  <si>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</si>
  <si>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</si>
  <si>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</si>
  <si>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</si>
  <si>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</si>
  <si>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</si>
  <si>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</si>
  <si>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</si>
  <si>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</si>
  <si>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</si>
  <si>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</si>
  <si>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</si>
  <si>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</si>
  <si>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</si>
  <si>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</si>
  <si>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</si>
  <si>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</si>
  <si>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</si>
  <si>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</si>
  <si>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</si>
  <si>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</si>
  <si>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</si>
  <si>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</si>
  <si>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</si>
  <si>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</si>
  <si>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</si>
  <si>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</si>
  <si>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</si>
  <si>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</si>
  <si>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</si>
  <si>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</si>
  <si>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</si>
  <si>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</si>
  <si>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</si>
  <si>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</si>
  <si>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</si>
  <si>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</si>
  <si>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</si>
  <si>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</si>
  <si>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</si>
  <si>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</si>
  <si>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</si>
  <si>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</si>
  <si>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</si>
  <si>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</si>
  <si>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</si>
  <si>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</si>
  <si>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</si>
  <si>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</si>
  <si>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</si>
  <si>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</si>
  <si>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</si>
  <si>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</si>
  <si>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</si>
  <si>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</si>
  <si>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</si>
  <si>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</si>
  <si>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</si>
  <si>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</si>
  <si>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</si>
  <si>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</si>
  <si>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</si>
  <si>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</si>
  <si>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</si>
  <si>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</si>
  <si>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</si>
  <si>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</si>
  <si>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</si>
  <si>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</si>
  <si>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</si>
  <si>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</si>
  <si>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</si>
  <si>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</si>
  <si>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</si>
  <si>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</si>
  <si>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</si>
  <si>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</si>
  <si>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</si>
  <si>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</si>
  <si>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</si>
  <si>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</si>
  <si>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</si>
  <si>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</si>
  <si>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</si>
  <si>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</si>
  <si>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</si>
  <si>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</si>
  <si>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</si>
  <si>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</si>
  <si>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</si>
  <si>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</si>
  <si>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</si>
  <si>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</si>
  <si>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</si>
  <si>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</si>
  <si>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</si>
  <si>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</si>
  <si>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</si>
  <si>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</si>
  <si>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</si>
  <si>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</si>
  <si>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</si>
  <si>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</si>
  <si>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</si>
  <si>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</si>
  <si>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</si>
  <si>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</si>
  <si>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</si>
  <si>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</si>
  <si>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</si>
  <si>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</si>
  <si>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</si>
  <si>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</si>
  <si>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</si>
  <si>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</si>
  <si>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</si>
  <si>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</si>
  <si>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</si>
  <si>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</si>
  <si>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</si>
  <si>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</si>
  <si>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</si>
  <si>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</si>
  <si>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</si>
  <si>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</si>
  <si>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</si>
  <si>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</si>
  <si>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</si>
  <si>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</si>
  <si>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</si>
  <si>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</si>
  <si>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</si>
  <si>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</si>
  <si>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</si>
  <si>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</si>
  <si>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</si>
  <si>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</si>
  <si>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</si>
  <si>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</si>
  <si>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</si>
  <si>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</si>
  <si>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</si>
  <si>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</si>
  <si>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</si>
  <si>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</si>
  <si>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</si>
  <si>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</si>
  <si>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</si>
  <si>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</si>
  <si>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</si>
  <si>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</si>
  <si>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</si>
  <si>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</si>
  <si>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</si>
  <si>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</si>
  <si>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</si>
  <si>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</si>
  <si>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</si>
  <si>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</si>
  <si>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</si>
  <si>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</si>
  <si>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</si>
  <si>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</si>
  <si>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</si>
  <si>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</si>
  <si>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</si>
  <si>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</si>
  <si>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</si>
  <si>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</si>
  <si>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</si>
  <si>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</si>
  <si>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</si>
  <si>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</si>
  <si>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</si>
  <si>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</si>
  <si>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</si>
  <si>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</si>
  <si>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</si>
  <si>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</si>
  <si>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</si>
  <si>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</si>
  <si>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</si>
  <si>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</si>
  <si>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</si>
  <si>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</si>
  <si>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</si>
  <si>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</si>
  <si>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</si>
  <si>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</si>
  <si>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</si>
  <si>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</si>
  <si>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</si>
  <si>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</si>
  <si>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</si>
  <si>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</si>
  <si>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</si>
  <si>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</si>
  <si>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</si>
  <si>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</si>
  <si>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</si>
  <si>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</si>
  <si>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</si>
  <si>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</si>
  <si>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</si>
  <si>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</si>
  <si>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</si>
  <si>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</si>
  <si>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</si>
  <si>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</si>
  <si>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</si>
  <si>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</si>
  <si>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</si>
  <si>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</si>
  <si>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</si>
  <si>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</si>
  <si>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</si>
  <si>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</si>
  <si>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</si>
  <si>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</si>
  <si>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</si>
  <si>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</si>
  <si>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</si>
  <si>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</si>
  <si>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</si>
  <si>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</si>
  <si>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</si>
  <si>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</si>
  <si>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</si>
  <si>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</si>
  <si>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</si>
  <si>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</si>
  <si>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</si>
  <si>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</si>
  <si>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</si>
  <si>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</si>
  <si>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</si>
  <si>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</si>
  <si>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</si>
  <si>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</si>
  <si>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</si>
  <si>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</si>
  <si>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</si>
  <si>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</si>
  <si>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</si>
  <si>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</si>
  <si>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</si>
  <si>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</si>
  <si>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</si>
  <si>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</si>
  <si>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</si>
  <si>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</si>
  <si>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</si>
  <si>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</si>
  <si>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</si>
  <si>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</si>
  <si>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</si>
  <si>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</si>
  <si>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</si>
  <si>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</si>
  <si>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</si>
  <si>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</si>
  <si>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</si>
  <si>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</si>
  <si>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</si>
  <si>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</si>
  <si>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</si>
  <si>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</si>
  <si>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</si>
  <si>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</si>
  <si>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</si>
  <si>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</si>
  <si>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</si>
  <si>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</si>
  <si>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</si>
  <si>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</si>
  <si>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</si>
  <si>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</si>
  <si>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</si>
  <si>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</si>
  <si>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</si>
  <si>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</si>
  <si>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</si>
  <si>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</si>
  <si>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</si>
  <si>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</si>
  <si>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</si>
  <si>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</si>
  <si>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</si>
  <si>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</si>
  <si>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</si>
  <si>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</si>
  <si>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</si>
  <si>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</si>
  <si>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</si>
  <si>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</si>
  <si>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</si>
  <si>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</si>
  <si>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</si>
  <si>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</si>
  <si>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</si>
  <si>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</si>
  <si>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</si>
  <si>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</si>
  <si>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</si>
  <si>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</si>
  <si>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</si>
  <si>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</si>
  <si>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</si>
  <si>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</si>
  <si>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</si>
  <si>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</si>
  <si>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</si>
  <si>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</si>
  <si>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</si>
  <si>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</si>
  <si>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</si>
  <si>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</si>
  <si>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</si>
  <si>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</si>
  <si>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</si>
  <si>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</si>
  <si>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</si>
  <si>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</si>
  <si>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</si>
  <si>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</si>
  <si>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</si>
  <si>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</si>
  <si>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</si>
  <si>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</si>
  <si>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</si>
  <si>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</si>
  <si>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</si>
  <si>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</si>
  <si>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</si>
  <si>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</si>
  <si>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</si>
  <si>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</si>
  <si>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</si>
  <si>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</si>
  <si>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</si>
  <si>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</si>
  <si>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</si>
  <si>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</si>
  <si>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</si>
  <si>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</si>
  <si>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</si>
  <si>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</si>
  <si>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</si>
  <si>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</si>
  <si>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</si>
  <si>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</si>
  <si>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</si>
  <si>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</si>
  <si>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</si>
  <si>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</si>
  <si>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</si>
  <si>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</si>
  <si>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</si>
  <si>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</si>
  <si>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</si>
  <si>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</si>
  <si>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</si>
  <si>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</si>
  <si>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</si>
  <si>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</si>
  <si>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</si>
  <si>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</si>
  <si>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</si>
  <si>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</si>
  <si>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</si>
  <si>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</si>
  <si>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</si>
  <si>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</si>
  <si>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</si>
  <si>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</si>
  <si>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</si>
  <si>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</si>
  <si>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</si>
  <si>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</si>
  <si>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</si>
  <si>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</si>
  <si>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</si>
  <si>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</si>
  <si>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</si>
  <si>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</si>
  <si>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</si>
  <si>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</si>
  <si>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</si>
  <si>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</si>
  <si>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</si>
  <si>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</si>
  <si>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</si>
  <si>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</si>
  <si>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</si>
  <si>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</si>
  <si>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</si>
  <si>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</si>
  <si>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</si>
  <si>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</si>
  <si>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</si>
  <si>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</si>
  <si>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</si>
  <si>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</si>
  <si>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</si>
  <si>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</si>
  <si>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</si>
  <si>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</si>
  <si>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</si>
  <si>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</si>
  <si>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</si>
  <si>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</si>
  <si>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</si>
  <si>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</si>
  <si>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</si>
  <si>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</si>
  <si>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</si>
  <si>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</si>
  <si>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</si>
  <si>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</si>
  <si>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</si>
  <si>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</si>
  <si>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</si>
  <si>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</si>
  <si>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</si>
  <si>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</si>
  <si>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</si>
  <si>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</si>
  <si>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</si>
  <si>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</si>
  <si>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</si>
  <si>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</si>
  <si>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</si>
  <si>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</si>
  <si>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</si>
  <si>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</si>
  <si>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</si>
  <si>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</si>
  <si>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</si>
  <si>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</si>
  <si>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</si>
  <si>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</si>
  <si>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</si>
  <si>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</si>
  <si>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</si>
  <si>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</si>
  <si>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</si>
  <si>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</si>
  <si>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</si>
  <si>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</si>
  <si>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</si>
  <si>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</si>
  <si>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</si>
  <si>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</si>
  <si>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</si>
  <si>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</si>
  <si>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</si>
  <si>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</si>
  <si>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</si>
  <si>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</si>
  <si>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</si>
  <si>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</si>
  <si>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</si>
  <si>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</si>
  <si>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</si>
  <si>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</si>
  <si>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</si>
  <si>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</si>
  <si>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</si>
  <si>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</si>
  <si>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</si>
  <si>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</si>
  <si>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</si>
  <si>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</si>
  <si>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</si>
  <si>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</si>
  <si>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</si>
  <si>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</si>
  <si>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</si>
  <si>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</si>
  <si>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</si>
  <si>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</si>
  <si>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</si>
  <si>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</si>
  <si>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</si>
  <si>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</si>
  <si>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</si>
  <si>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</si>
  <si>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</si>
  <si>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</si>
  <si>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</si>
  <si>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</si>
  <si>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</si>
  <si>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</si>
  <si>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</si>
  <si>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</si>
  <si>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</si>
  <si>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</si>
  <si>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</si>
  <si>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</si>
  <si>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</si>
  <si>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</si>
  <si>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</si>
  <si>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</si>
  <si>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</si>
  <si>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</si>
  <si>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</si>
  <si>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</si>
  <si>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</si>
  <si>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</si>
  <si>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</si>
  <si>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</si>
  <si>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</si>
  <si>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</si>
  <si>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</si>
  <si>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</si>
  <si>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</si>
  <si>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</si>
  <si>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</si>
  <si>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</si>
  <si>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</si>
  <si>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</si>
  <si>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</si>
  <si>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</si>
  <si>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</si>
  <si>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</si>
  <si>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</si>
  <si>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</si>
  <si>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</si>
  <si>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</si>
  <si>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</si>
  <si>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</si>
  <si>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</si>
  <si>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</si>
  <si>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</si>
  <si>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</si>
  <si>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</si>
  <si>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</si>
  <si>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</si>
  <si>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</si>
  <si>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</si>
  <si>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</si>
  <si>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</si>
  <si>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</si>
  <si>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</si>
  <si>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</si>
  <si>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</si>
  <si>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</si>
  <si>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</si>
  <si>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</si>
  <si>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</si>
  <si>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</si>
  <si>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</si>
  <si>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</si>
  <si>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</si>
  <si>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</si>
  <si>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</si>
  <si>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</si>
  <si>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</si>
  <si>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</si>
  <si>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</si>
  <si>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</si>
  <si>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</si>
  <si>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</si>
  <si>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</si>
  <si>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</si>
  <si>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</si>
  <si>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</si>
  <si>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</si>
  <si>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</si>
  <si>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</si>
  <si>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</si>
  <si>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</si>
  <si>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</si>
  <si>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</si>
  <si>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</si>
  <si>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</si>
  <si>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</si>
  <si>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</si>
  <si>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</si>
  <si>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</si>
  <si>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</si>
  <si>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</si>
  <si>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</si>
  <si>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</si>
  <si>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</si>
  <si>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</si>
  <si>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</si>
  <si>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</si>
  <si>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</si>
  <si>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</si>
  <si>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</si>
  <si>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</si>
  <si>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</si>
  <si>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</si>
  <si>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</si>
  <si>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</si>
  <si>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</si>
  <si>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</si>
  <si>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</si>
  <si>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</si>
  <si>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</si>
  <si>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</si>
  <si>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</si>
  <si>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</si>
  <si>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</si>
  <si>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</si>
  <si>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</si>
  <si>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</si>
  <si>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</si>
  <si>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</si>
  <si>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</si>
  <si>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</si>
  <si>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</si>
  <si>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</si>
  <si>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</si>
  <si>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</si>
  <si>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</si>
  <si>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</si>
  <si>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</si>
  <si>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</si>
  <si>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</si>
  <si>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</si>
  <si>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</si>
  <si>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</si>
  <si>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</si>
  <si>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</si>
  <si>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</si>
  <si>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</si>
  <si>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</si>
  <si>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</si>
  <si>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</si>
  <si>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</si>
  <si>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</si>
  <si>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</si>
  <si>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</si>
  <si>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</si>
  <si>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</si>
  <si>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</si>
  <si>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</si>
  <si>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</si>
  <si>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</si>
  <si>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</si>
  <si>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</si>
  <si>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</si>
  <si>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</si>
  <si>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</si>
  <si>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</si>
  <si>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</si>
  <si>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</si>
  <si>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</si>
  <si>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</si>
  <si>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</si>
  <si>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</si>
  <si>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</si>
  <si>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</si>
  <si>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</si>
  <si>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</si>
  <si>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</si>
  <si>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</si>
  <si>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</si>
  <si>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</si>
  <si>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</si>
  <si>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</si>
  <si>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</si>
  <si>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</si>
  <si>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</si>
  <si>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</si>
  <si>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</si>
  <si>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</si>
  <si>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</si>
  <si>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</si>
  <si>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</si>
  <si>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</si>
  <si>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</si>
  <si>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</si>
  <si>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</si>
  <si>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</si>
  <si>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</si>
  <si>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</si>
  <si>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</si>
  <si>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</si>
  <si>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</si>
  <si>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</si>
  <si>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</si>
  <si>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</si>
  <si>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</si>
  <si>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</si>
  <si>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</si>
  <si>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</si>
  <si>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</si>
  <si>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</si>
  <si>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</si>
  <si>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</si>
  <si>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</si>
  <si>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</si>
  <si>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</si>
  <si>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</si>
  <si>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</si>
  <si>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</si>
  <si>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</si>
  <si>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</si>
  <si>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</si>
  <si>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</si>
  <si>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</si>
  <si>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</si>
  <si>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</si>
  <si>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</si>
  <si>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</si>
  <si>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</si>
  <si>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</si>
  <si>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</si>
  <si>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</si>
  <si>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</si>
  <si>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</si>
  <si>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</si>
  <si>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</si>
  <si>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</si>
  <si>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</si>
  <si>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</si>
  <si>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</si>
  <si>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</si>
  <si>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</si>
  <si>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</si>
  <si>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</si>
  <si>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</si>
  <si>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</si>
  <si>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</si>
  <si>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</si>
  <si>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</si>
  <si>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</si>
  <si>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</si>
  <si>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</si>
  <si>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</si>
  <si>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</si>
  <si>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</si>
  <si>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</si>
  <si>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</si>
  <si>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</si>
  <si>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</si>
  <si>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</si>
  <si>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</si>
  <si>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</si>
  <si>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</si>
  <si>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</si>
  <si>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</si>
  <si>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</si>
  <si>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</si>
  <si>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</si>
  <si>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</si>
  <si>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</si>
  <si>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</si>
  <si>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</si>
  <si>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</si>
  <si>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</si>
  <si>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</si>
  <si>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</si>
  <si>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</si>
  <si>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</si>
  <si>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</si>
  <si>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</si>
  <si>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</si>
  <si>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</si>
  <si>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</si>
  <si>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</si>
  <si>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</si>
  <si>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</si>
  <si>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</si>
  <si>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</si>
  <si>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</si>
  <si>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</si>
  <si>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</si>
  <si>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</si>
  <si>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</si>
  <si>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</si>
  <si>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</si>
  <si>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</si>
  <si>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</si>
  <si>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</si>
  <si>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</si>
  <si>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</si>
  <si>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</si>
  <si>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</si>
  <si>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</si>
  <si>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</si>
  <si>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</si>
  <si>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</si>
  <si>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</si>
  <si>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</si>
  <si>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</si>
  <si>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</si>
  <si>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</si>
  <si>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</si>
  <si>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</si>
  <si>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</si>
  <si>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</si>
  <si>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</si>
  <si>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</si>
  <si>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</si>
  <si>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</si>
  <si>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</si>
  <si>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</si>
  <si>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</si>
  <si>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</si>
  <si>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</si>
  <si>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</si>
  <si>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</si>
  <si>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</si>
  <si>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</si>
  <si>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</si>
  <si>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</si>
  <si>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</si>
  <si>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</si>
  <si>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</si>
  <si>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</si>
  <si>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</si>
  <si>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</si>
  <si>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</si>
  <si>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</si>
  <si>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</si>
  <si>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</si>
  <si>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</si>
  <si>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</si>
  <si>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</si>
  <si>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</si>
  <si>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</si>
  <si>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</si>
  <si>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</si>
  <si>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</si>
  <si>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</si>
  <si>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</si>
  <si>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</si>
  <si>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</si>
  <si>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</si>
  <si>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</si>
  <si>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</si>
  <si>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</si>
  <si>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</si>
  <si>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</si>
  <si>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</si>
  <si>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</si>
  <si>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</si>
  <si>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</si>
  <si>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</si>
  <si>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</si>
  <si>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</si>
  <si>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</si>
  <si>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</si>
  <si>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</si>
  <si>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</si>
  <si>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</si>
  <si>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</si>
  <si>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</si>
  <si>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</si>
  <si>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</si>
  <si>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</si>
  <si>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</si>
  <si>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</si>
  <si>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</si>
  <si>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</si>
  <si>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</si>
  <si>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</si>
  <si>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</si>
  <si>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</si>
  <si>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</si>
  <si>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</si>
  <si>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</si>
  <si>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</si>
  <si>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</si>
  <si>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</si>
  <si>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</si>
  <si>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</si>
  <si>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</si>
  <si>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</si>
  <si>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</si>
  <si>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</si>
  <si>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</si>
  <si>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</si>
  <si>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</si>
  <si>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</si>
  <si>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</si>
  <si>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</si>
  <si>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</si>
  <si>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</si>
  <si>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</si>
  <si>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</si>
  <si>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</si>
  <si>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</si>
  <si>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</si>
  <si>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</si>
  <si>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</si>
  <si>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</si>
  <si>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</si>
  <si>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</si>
  <si>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</si>
  <si>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</si>
  <si>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</si>
  <si>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</si>
  <si>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</si>
  <si>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</si>
  <si>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</si>
  <si>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</si>
  <si>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</si>
  <si>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</si>
  <si>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</si>
  <si>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</si>
  <si>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</si>
  <si>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</si>
  <si>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</si>
  <si>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</si>
  <si>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</si>
  <si>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</si>
  <si>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</si>
  <si>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</si>
  <si>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</si>
  <si>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</si>
  <si>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</si>
  <si>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</si>
  <si>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</si>
  <si>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</si>
  <si>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</si>
  <si>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</si>
  <si>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</si>
  <si>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</si>
  <si>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</si>
  <si>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</si>
  <si>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</si>
  <si>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</si>
  <si>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</si>
  <si>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</si>
  <si>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</si>
  <si>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</si>
  <si>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</si>
  <si>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</si>
  <si>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</si>
  <si>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</si>
  <si>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</si>
  <si>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</si>
  <si>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</si>
  <si>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</si>
  <si>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</si>
  <si>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</si>
  <si>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</si>
  <si>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</si>
  <si>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</si>
  <si>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</si>
  <si>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</si>
  <si>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</si>
  <si>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</si>
  <si>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</si>
  <si>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</si>
  <si>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</si>
  <si>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</si>
  <si>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</si>
  <si>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</si>
  <si>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</si>
  <si>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</si>
  <si>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</si>
  <si>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</si>
  <si>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</si>
  <si>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</si>
  <si>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</si>
  <si>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</si>
  <si>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</si>
  <si>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</si>
  <si>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</si>
  <si>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</si>
  <si>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</si>
  <si>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</si>
  <si>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</si>
  <si>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</si>
  <si>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</si>
  <si>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</si>
  <si>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</si>
  <si>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</si>
  <si>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</si>
  <si>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</si>
  <si>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</si>
  <si>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</si>
  <si>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</si>
  <si>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</si>
  <si>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</si>
  <si>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</si>
  <si>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</si>
  <si>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</si>
  <si>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</si>
  <si>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</si>
  <si>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</si>
  <si>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</si>
  <si>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</si>
  <si>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</si>
  <si>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</si>
  <si>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</si>
  <si>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</si>
  <si>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</si>
  <si>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</si>
  <si>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</si>
  <si>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</si>
  <si>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</si>
  <si>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</si>
  <si>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</si>
  <si>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</si>
  <si>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</si>
  <si>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</si>
  <si>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</si>
  <si>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</si>
  <si>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</si>
  <si>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</si>
  <si>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</si>
  <si>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</si>
  <si>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</si>
  <si>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</si>
  <si>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</si>
  <si>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</si>
  <si>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</si>
  <si>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</si>
  <si>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</si>
  <si>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</si>
  <si>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</si>
  <si>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</si>
  <si>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</si>
  <si>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</si>
  <si>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</si>
  <si>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</si>
  <si>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</si>
  <si>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</si>
  <si>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</si>
  <si>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</si>
  <si>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</si>
  <si>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</si>
  <si>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</si>
  <si>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</si>
  <si>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</si>
  <si>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</si>
  <si>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</si>
  <si>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</si>
  <si>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</si>
  <si>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</si>
  <si>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</si>
  <si>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</si>
  <si>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</si>
  <si>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</si>
  <si>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</si>
  <si>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</si>
  <si>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</si>
  <si>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</si>
  <si>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</si>
  <si>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</si>
  <si>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</si>
  <si>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</si>
  <si>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</si>
  <si>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</si>
  <si>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</si>
  <si>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</si>
  <si>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</si>
  <si>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</si>
  <si>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</si>
  <si>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</si>
  <si>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</si>
  <si>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</si>
  <si>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</si>
  <si>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</si>
  <si>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</si>
  <si>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</si>
  <si>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</si>
  <si>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</si>
  <si>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</si>
  <si>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</si>
  <si>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</si>
  <si>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</si>
  <si>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</si>
  <si>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</si>
  <si>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</si>
  <si>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</si>
  <si>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</si>
  <si>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</si>
  <si>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</si>
  <si>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</si>
  <si>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</si>
  <si>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</si>
  <si>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</si>
  <si>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</si>
  <si>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</si>
  <si>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</si>
  <si>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</si>
  <si>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</si>
  <si>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</si>
  <si>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</si>
  <si>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</si>
  <si>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</si>
  <si>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</si>
  <si>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</si>
  <si>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</si>
  <si>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</si>
  <si>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</si>
  <si>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</si>
  <si>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</si>
  <si>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</si>
  <si>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</si>
  <si>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</si>
  <si>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</si>
  <si>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</si>
  <si>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</si>
  <si>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</si>
  <si>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</si>
  <si>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</si>
  <si>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</si>
  <si>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</si>
  <si>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</si>
  <si>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</si>
  <si>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</si>
  <si>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</si>
  <si>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</si>
  <si>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</si>
  <si>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</si>
  <si>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</si>
  <si>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</si>
  <si>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</si>
  <si>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</si>
  <si>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</si>
  <si>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</si>
  <si>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</si>
  <si>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</si>
  <si>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</si>
  <si>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</si>
  <si>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</si>
  <si>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</si>
  <si>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</si>
  <si>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</si>
  <si>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</si>
  <si>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</si>
  <si>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</si>
  <si>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</si>
  <si>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</si>
  <si>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</si>
  <si>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</si>
  <si>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</si>
  <si>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</si>
  <si>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</si>
  <si>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</si>
  <si>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</si>
  <si>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</si>
  <si>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</si>
  <si>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</si>
  <si>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</si>
  <si>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</si>
  <si>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</si>
  <si>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</si>
  <si>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</si>
  <si>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</si>
  <si>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</si>
  <si>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</si>
  <si>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</si>
  <si>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</si>
  <si>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</si>
  <si>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</si>
  <si>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</si>
  <si>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</si>
  <si>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</si>
  <si>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</si>
  <si>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</si>
  <si>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</si>
  <si>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</si>
  <si>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</si>
  <si>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</si>
  <si>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</si>
  <si>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</si>
  <si>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</si>
  <si>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</si>
  <si>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</si>
  <si>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</si>
  <si>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</si>
  <si>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</si>
  <si>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</si>
  <si>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</si>
  <si>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</si>
  <si>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</si>
  <si>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</si>
  <si>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</si>
  <si>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</si>
  <si>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</si>
  <si>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</si>
  <si>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</si>
  <si>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</si>
  <si>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</si>
  <si>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</si>
  <si>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</si>
  <si>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</si>
  <si>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</si>
  <si>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</si>
  <si>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</si>
  <si>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</si>
  <si>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</si>
  <si>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</si>
  <si>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</si>
  <si>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</si>
  <si>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</si>
  <si>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</si>
  <si>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</si>
  <si>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</si>
  <si>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</si>
  <si>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</si>
  <si>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</si>
  <si>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</si>
  <si>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</si>
  <si>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</si>
  <si>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</si>
  <si>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</si>
  <si>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</si>
  <si>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</si>
  <si>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</si>
  <si>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</si>
  <si>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</si>
  <si>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</si>
  <si>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</si>
  <si>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</si>
  <si>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</si>
  <si>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</si>
  <si>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</si>
  <si>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</si>
  <si>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</si>
  <si>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</si>
  <si>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</si>
  <si>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</si>
  <si>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</si>
  <si>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</si>
  <si>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</si>
  <si>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</si>
  <si>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</si>
  <si>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</si>
  <si>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</si>
  <si>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</si>
  <si>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</si>
  <si>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</si>
  <si>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</si>
  <si>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</si>
  <si>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</si>
  <si>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</si>
  <si>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</si>
  <si>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</si>
  <si>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</si>
  <si>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</si>
  <si>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</si>
  <si>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</si>
  <si>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</si>
  <si>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</si>
  <si>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</si>
  <si>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</si>
  <si>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</si>
  <si>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</si>
  <si>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</si>
  <si>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</si>
  <si>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</si>
  <si>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</si>
  <si>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</si>
  <si>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</si>
  <si>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</si>
  <si>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</si>
  <si>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</si>
  <si>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</si>
  <si>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</si>
  <si>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</si>
  <si>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</si>
  <si>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</si>
  <si>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</si>
  <si>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</si>
  <si>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</si>
  <si>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</si>
  <si>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</si>
  <si>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</si>
  <si>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</si>
  <si>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</si>
  <si>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</si>
  <si>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</si>
  <si>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</si>
  <si>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</si>
  <si>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</si>
  <si>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</si>
  <si>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</si>
  <si>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</si>
  <si>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</si>
  <si>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</si>
  <si>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</si>
  <si>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</si>
  <si>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</si>
  <si>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</si>
  <si>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</si>
  <si>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</si>
  <si>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</si>
  <si>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</si>
  <si>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</si>
  <si>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</si>
  <si>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</si>
  <si>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</si>
  <si>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</si>
  <si>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</si>
  <si>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</si>
  <si>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</si>
  <si>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</si>
  <si>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</si>
  <si>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</si>
  <si>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</si>
  <si>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</si>
  <si>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</si>
  <si>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</si>
  <si>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</si>
  <si>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</si>
  <si>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</si>
  <si>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</si>
  <si>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</si>
  <si>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</si>
  <si>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</si>
  <si>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</si>
  <si>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</si>
  <si>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</si>
  <si>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</si>
  <si>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</si>
  <si>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</si>
  <si>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</si>
  <si>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</si>
  <si>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</si>
  <si>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</si>
  <si>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</si>
  <si>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</si>
  <si>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</si>
  <si>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</si>
  <si>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</si>
  <si>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</si>
  <si>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</si>
  <si>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</si>
  <si>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</si>
  <si>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</si>
  <si>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</si>
  <si>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</si>
  <si>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</si>
  <si>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</si>
  <si>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</si>
  <si>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</si>
  <si>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</si>
  <si>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</si>
  <si>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</si>
  <si>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</si>
  <si>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</si>
  <si>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</si>
  <si>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</si>
  <si>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</si>
  <si>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</si>
  <si>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</si>
  <si>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</si>
  <si>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</si>
  <si>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</si>
  <si>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</si>
  <si>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</si>
  <si>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</si>
  <si>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</si>
  <si>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</si>
  <si>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</si>
  <si>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</si>
  <si>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</si>
  <si>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</si>
  <si>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</si>
  <si>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</si>
  <si>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</si>
  <si>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</si>
  <si>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</si>
  <si>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</si>
  <si>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</si>
  <si>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</si>
  <si>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</si>
  <si>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</si>
  <si>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</si>
  <si>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</si>
  <si>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</si>
  <si>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</si>
  <si>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</si>
  <si>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</si>
  <si>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</si>
  <si>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</si>
  <si>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</si>
  <si>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</si>
  <si>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</si>
  <si>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</si>
  <si>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</si>
  <si>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</si>
  <si>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</si>
  <si>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</si>
  <si>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</si>
  <si>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</si>
  <si>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</si>
  <si>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</si>
  <si>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</si>
  <si>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</si>
  <si>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</si>
  <si>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</si>
  <si>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</si>
  <si>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</si>
  <si>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</si>
  <si>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</si>
  <si>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</si>
  <si>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</si>
  <si>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</si>
  <si>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</si>
  <si>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</si>
  <si>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</si>
  <si>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</si>
  <si>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</si>
  <si>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</si>
  <si>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</si>
  <si>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</si>
  <si>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</si>
  <si>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</si>
  <si>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</si>
  <si>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</si>
  <si>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</si>
  <si>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</si>
  <si>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</si>
  <si>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</si>
  <si>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</si>
  <si>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</si>
  <si>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</si>
  <si>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</si>
  <si>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</si>
  <si>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</si>
  <si>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</si>
  <si>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</si>
  <si>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</si>
  <si>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</si>
  <si>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</si>
  <si>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</si>
  <si>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</si>
  <si>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</si>
  <si>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</si>
  <si>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</si>
  <si>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</si>
  <si>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</si>
  <si>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</si>
  <si>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</si>
  <si>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</si>
  <si>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</si>
  <si>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</si>
  <si>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</si>
  <si>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</si>
  <si>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</si>
  <si>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</si>
  <si>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</si>
  <si>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</si>
  <si>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</si>
  <si>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</si>
  <si>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</si>
  <si>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</si>
  <si>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</si>
  <si>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</si>
  <si>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</si>
  <si>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</si>
  <si>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</si>
  <si>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</si>
  <si>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</si>
  <si>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</si>
  <si>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</si>
  <si>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</si>
  <si>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</si>
  <si>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</si>
  <si>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</si>
  <si>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</si>
  <si>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</si>
  <si>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</si>
  <si>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</si>
  <si>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</si>
  <si>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</si>
  <si>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</si>
  <si>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</si>
  <si>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</si>
  <si>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</si>
  <si>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</si>
  <si>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</si>
  <si>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</si>
  <si>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</si>
  <si>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</si>
  <si>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</si>
  <si>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</si>
  <si>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</si>
  <si>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</si>
  <si>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</si>
  <si>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</si>
  <si>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</si>
  <si>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</si>
  <si>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</si>
  <si>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</si>
  <si>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</si>
  <si>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</si>
  <si>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</si>
  <si>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</si>
  <si>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</si>
  <si>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</si>
  <si>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</si>
  <si>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</si>
  <si>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</si>
  <si>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</si>
  <si>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</si>
  <si>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</si>
  <si>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</si>
  <si>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</si>
  <si>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</si>
  <si>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</si>
  <si>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</si>
  <si>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</si>
  <si>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</si>
  <si>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</si>
  <si>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</si>
  <si>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</si>
  <si>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</si>
  <si>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</si>
  <si>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</si>
  <si>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</si>
  <si>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</si>
  <si>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</si>
  <si>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</si>
  <si>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</si>
  <si>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</si>
  <si>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</si>
  <si>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</si>
  <si>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</si>
  <si>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</si>
  <si>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</si>
  <si>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</si>
  <si>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</si>
  <si>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</si>
  <si>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</si>
  <si>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</si>
  <si>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</si>
  <si>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</si>
  <si>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</si>
  <si>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</si>
  <si>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</si>
  <si>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</si>
  <si>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</si>
  <si>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</si>
  <si>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</si>
  <si>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</si>
  <si>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</si>
  <si>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</si>
  <si>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</si>
  <si>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</si>
  <si>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</si>
  <si>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</si>
  <si>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</si>
  <si>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</si>
  <si>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</si>
  <si>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</si>
  <si>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</si>
  <si>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</si>
  <si>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</si>
  <si>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</si>
  <si>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</si>
  <si>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</si>
  <si>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</si>
  <si>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</si>
  <si>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</si>
  <si>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</si>
  <si>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</si>
  <si>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</si>
  <si>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</si>
  <si>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</si>
  <si>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</si>
  <si>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</si>
  <si>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</si>
  <si>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</si>
  <si>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</si>
  <si>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</si>
  <si>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</si>
  <si>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</si>
  <si>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</si>
  <si>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</si>
  <si>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</si>
  <si>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</si>
  <si>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</si>
  <si>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</si>
  <si>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</si>
  <si>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</si>
  <si>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</si>
  <si>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</si>
  <si>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</si>
  <si>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</si>
  <si>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</si>
  <si>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</si>
  <si>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</si>
  <si>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</si>
  <si>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</si>
  <si>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</si>
  <si>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</si>
  <si>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</si>
  <si>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</si>
  <si>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</si>
  <si>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</si>
  <si>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</si>
  <si>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</si>
  <si>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</si>
  <si>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</si>
  <si>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</si>
  <si>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</si>
  <si>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</si>
  <si>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</si>
  <si>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</si>
  <si>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</si>
  <si>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</si>
  <si>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</si>
  <si>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</si>
  <si>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</si>
  <si>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</si>
  <si>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</si>
  <si>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</si>
  <si>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</si>
  <si>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</si>
  <si>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</si>
  <si>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</si>
  <si>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</si>
  <si>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</si>
  <si>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</si>
  <si>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</si>
  <si>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</si>
  <si>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</si>
  <si>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</si>
  <si>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</si>
  <si>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</si>
  <si>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</si>
  <si>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</si>
  <si>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</si>
  <si>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</si>
  <si>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</si>
  <si>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</si>
  <si>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</si>
  <si>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</si>
  <si>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</si>
  <si>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</si>
  <si>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</si>
  <si>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</si>
  <si>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</si>
  <si>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</si>
  <si>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</si>
  <si>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</si>
  <si>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</si>
  <si>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</si>
  <si>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</si>
  <si>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</si>
  <si>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</si>
  <si>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</si>
  <si>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</si>
  <si>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</si>
  <si>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</si>
  <si>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</si>
  <si>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</si>
  <si>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</si>
  <si>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</si>
  <si>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</si>
  <si>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</si>
  <si>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</si>
  <si>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</si>
  <si>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</si>
  <si>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</si>
  <si>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</si>
  <si>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</si>
  <si>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</si>
  <si>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</si>
  <si>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</si>
  <si>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</si>
  <si>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</si>
  <si>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</si>
  <si>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</si>
  <si>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</si>
  <si>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</si>
  <si>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</si>
  <si>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</si>
  <si>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</si>
  <si>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</si>
  <si>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</si>
  <si>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</si>
  <si>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</si>
  <si>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</si>
  <si>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</si>
  <si>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</si>
  <si>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</si>
  <si>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</si>
  <si>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</si>
  <si>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</si>
  <si>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</si>
  <si>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</si>
  <si>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</si>
  <si>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</si>
  <si>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</si>
  <si>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</si>
  <si>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</si>
  <si>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</si>
  <si>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</si>
  <si>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</si>
  <si>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</si>
  <si>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</si>
  <si>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</si>
  <si>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</si>
  <si>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</si>
  <si>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</si>
  <si>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</si>
  <si>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</si>
  <si>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</si>
  <si>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</si>
  <si>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</si>
  <si>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</si>
  <si>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</si>
  <si>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</si>
  <si>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</si>
  <si>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</si>
  <si>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</si>
  <si>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</si>
  <si>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</si>
  <si>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</si>
  <si>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</si>
  <si>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</si>
  <si>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</si>
  <si>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</si>
  <si>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</si>
  <si>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</si>
  <si>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</si>
  <si>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</si>
  <si>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</si>
  <si>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</si>
  <si>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</si>
  <si>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</si>
  <si>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</si>
  <si>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</si>
  <si>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</si>
  <si>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</si>
  <si>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</si>
  <si>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</si>
  <si>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</si>
  <si>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</si>
  <si>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</si>
  <si>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</si>
  <si>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</si>
  <si>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</si>
  <si>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</si>
  <si>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</si>
  <si>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</si>
  <si>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</si>
  <si>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</si>
  <si>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</si>
  <si>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</si>
  <si>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</si>
  <si>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</si>
  <si>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</si>
  <si>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</si>
  <si>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</si>
  <si>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</si>
  <si>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</si>
  <si>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</si>
  <si>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</si>
  <si>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</si>
  <si>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</si>
  <si>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</si>
  <si>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</si>
  <si>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</si>
  <si>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</si>
  <si>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</si>
  <si>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</si>
  <si>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</si>
  <si>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</si>
  <si>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</si>
  <si>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</si>
  <si>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</si>
  <si>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</si>
  <si>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</si>
  <si>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</si>
  <si>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</si>
  <si>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</si>
  <si>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</si>
  <si>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</si>
  <si>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</si>
  <si>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</si>
  <si>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</si>
  <si>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</si>
  <si>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</si>
  <si>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</si>
  <si>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</si>
  <si>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</si>
  <si>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</si>
  <si>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</si>
  <si>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</si>
  <si>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</si>
  <si>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</si>
  <si>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</si>
  <si>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</si>
  <si>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</si>
  <si>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</si>
  <si>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</si>
  <si>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</si>
  <si>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</si>
  <si>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</si>
  <si>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</si>
  <si>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</si>
  <si>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</si>
  <si>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</si>
  <si>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</si>
  <si>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</si>
  <si>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</si>
  <si>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</si>
  <si>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</si>
  <si>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</si>
  <si>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</si>
  <si>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</si>
  <si>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</si>
  <si>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</si>
  <si>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</si>
  <si>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</si>
  <si>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</si>
  <si>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</si>
  <si>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</si>
  <si>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</si>
  <si>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</si>
  <si>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</si>
  <si>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</si>
  <si>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</si>
  <si>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</si>
  <si>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</si>
  <si>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</si>
  <si>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</si>
  <si>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</si>
  <si>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</si>
  <si>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</si>
  <si>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</si>
  <si>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</si>
  <si>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</si>
  <si>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</si>
  <si>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</si>
  <si>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</si>
  <si>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</si>
  <si>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</si>
  <si>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</si>
  <si>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</si>
  <si>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</si>
  <si>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</si>
  <si>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</si>
  <si>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</si>
  <si>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</si>
  <si>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</si>
  <si>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</si>
  <si>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</si>
  <si>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</si>
  <si>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</si>
  <si>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</si>
  <si>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</si>
  <si>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</si>
  <si>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</si>
  <si>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</si>
  <si>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</si>
  <si>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</si>
  <si>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</si>
  <si>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</si>
  <si>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</si>
  <si>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</si>
  <si>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</si>
  <si>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</si>
  <si>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</si>
  <si>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</si>
  <si>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</si>
  <si>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</si>
  <si>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</si>
  <si>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</si>
  <si>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</si>
  <si>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</si>
  <si>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</si>
  <si>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</si>
  <si>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</si>
  <si>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</si>
  <si>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</si>
  <si>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</si>
  <si>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</si>
  <si>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</si>
  <si>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</si>
  <si>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</si>
  <si>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</si>
  <si>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</si>
  <si>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</si>
  <si>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</si>
  <si>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</si>
  <si>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</si>
  <si>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</si>
  <si>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</si>
  <si>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</si>
  <si>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</si>
  <si>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</si>
  <si>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</si>
  <si>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</si>
  <si>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</si>
  <si>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</si>
  <si>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</si>
  <si>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</si>
  <si>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</si>
  <si>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</si>
  <si>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</si>
  <si>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</si>
  <si>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</si>
  <si>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</si>
  <si>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</si>
  <si>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</si>
  <si>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</si>
  <si>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</si>
  <si>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</si>
  <si>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</si>
  <si>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</si>
  <si>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</si>
  <si>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</si>
  <si>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</si>
  <si>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</si>
  <si>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</si>
  <si>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</si>
  <si>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</si>
  <si>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</si>
  <si>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</si>
  <si>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</si>
  <si>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</si>
  <si>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</si>
  <si>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</si>
  <si>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</si>
  <si>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</si>
  <si>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</si>
  <si>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</si>
  <si>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</si>
  <si>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</si>
  <si>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</si>
  <si>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</si>
  <si>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</si>
  <si>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</si>
  <si>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</si>
  <si>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</si>
  <si>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</si>
  <si>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</si>
  <si>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</si>
  <si>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</si>
  <si>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</si>
  <si>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</si>
  <si>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</si>
  <si>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</si>
  <si>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</si>
  <si>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</si>
  <si>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</si>
  <si>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</si>
  <si>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</si>
  <si>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</si>
  <si>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</si>
  <si>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</si>
  <si>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</si>
  <si>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</si>
  <si>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</si>
  <si>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</si>
  <si>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</si>
  <si>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</si>
  <si>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</si>
  <si>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</si>
  <si>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</si>
  <si>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</si>
  <si>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</si>
  <si>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</si>
  <si>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</si>
  <si>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</si>
  <si>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</si>
  <si>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</si>
  <si>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</si>
  <si>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</si>
  <si>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</si>
  <si>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</si>
  <si>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</si>
  <si>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</si>
  <si>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</si>
  <si>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</si>
  <si>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</si>
  <si>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</si>
  <si>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</si>
  <si>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</si>
  <si>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</si>
  <si>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</si>
  <si>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</si>
  <si>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</si>
  <si>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</si>
  <si>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</si>
  <si>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</si>
  <si>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</si>
  <si>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</si>
  <si>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</si>
  <si>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</si>
  <si>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</si>
  <si>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</si>
  <si>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</si>
  <si>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</si>
  <si>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</si>
  <si>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</si>
  <si>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</si>
  <si>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</si>
  <si>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</si>
  <si>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</si>
  <si>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</si>
  <si>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</si>
  <si>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</si>
  <si>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</si>
  <si>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</si>
  <si>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</si>
  <si>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</si>
  <si>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</si>
  <si>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</si>
  <si>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</si>
  <si>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</si>
  <si>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</si>
  <si>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</si>
  <si>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</si>
  <si>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</si>
  <si>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</si>
  <si>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</si>
  <si>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</si>
  <si>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</si>
  <si>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</si>
  <si>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</si>
  <si>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</si>
  <si>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</si>
  <si>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</si>
  <si>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</si>
  <si>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</si>
  <si>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</si>
  <si>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</si>
  <si>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</si>
  <si>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</si>
  <si>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</si>
  <si>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</si>
  <si>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</si>
  <si>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</si>
  <si>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</si>
  <si>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</si>
  <si>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</si>
  <si>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</si>
  <si>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</si>
  <si>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</si>
  <si>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</si>
  <si>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</si>
  <si>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</si>
  <si>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</si>
  <si>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</si>
  <si>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</si>
  <si>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</si>
  <si>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</si>
  <si>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</si>
  <si>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</si>
  <si>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</si>
  <si>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</si>
  <si>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</si>
  <si>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</si>
  <si>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</si>
  <si>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</si>
  <si>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</si>
  <si>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</si>
  <si>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</si>
  <si>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</si>
  <si>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</si>
  <si>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</si>
  <si>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</si>
  <si>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</si>
  <si>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</si>
  <si>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</si>
  <si>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</si>
  <si>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</si>
  <si>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</si>
  <si>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</si>
  <si>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</si>
  <si>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</si>
  <si>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</si>
  <si>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</si>
  <si>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</si>
  <si>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</si>
  <si>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</si>
  <si>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</si>
  <si>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</si>
  <si>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</si>
  <si>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</si>
  <si>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</si>
  <si>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</si>
  <si>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</si>
  <si>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</si>
  <si>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</si>
  <si>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</si>
  <si>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</si>
  <si>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</si>
  <si>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</si>
  <si>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</si>
  <si>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</si>
  <si>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</si>
  <si>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</si>
  <si>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</si>
  <si>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</si>
  <si>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</si>
  <si>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</si>
  <si>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</si>
  <si>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</si>
  <si>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</si>
  <si>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</si>
  <si>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</si>
  <si>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</si>
  <si>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</si>
  <si>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</si>
  <si>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</si>
  <si>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</si>
  <si>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</si>
  <si>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</si>
  <si>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</si>
  <si>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</si>
  <si>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</si>
  <si>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</si>
  <si>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</si>
  <si>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</si>
  <si>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</si>
  <si>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</si>
  <si>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</si>
  <si>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</si>
  <si>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</si>
  <si>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</si>
  <si>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</si>
  <si>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</si>
  <si>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</si>
  <si>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</si>
  <si>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</si>
  <si>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</si>
  <si>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</si>
  <si>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</si>
  <si>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</si>
  <si>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</si>
  <si>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</si>
  <si>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</si>
  <si>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</si>
  <si>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</si>
  <si>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</si>
  <si>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</si>
  <si>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</si>
  <si>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</si>
  <si>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</si>
  <si>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</si>
  <si>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</si>
  <si>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</si>
  <si>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</si>
  <si>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</si>
  <si>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</si>
  <si>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</si>
  <si>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</si>
  <si>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</si>
  <si>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</si>
  <si>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</si>
  <si>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</si>
  <si>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</si>
  <si>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</si>
  <si>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</si>
  <si>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</si>
  <si>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</si>
  <si>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</si>
  <si>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</si>
  <si>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</si>
  <si>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</si>
  <si>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</si>
  <si>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</si>
  <si>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</si>
  <si>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</si>
  <si>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</si>
  <si>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</si>
  <si>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</si>
  <si>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</si>
  <si>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</si>
  <si>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</si>
  <si>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</si>
  <si>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</si>
  <si>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</si>
  <si>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</si>
  <si>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</si>
  <si>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</si>
  <si>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</si>
  <si>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</si>
  <si>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</si>
  <si>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</si>
  <si>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</si>
  <si>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</si>
  <si>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</si>
  <si>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</si>
  <si>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</si>
  <si>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</si>
  <si>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</si>
  <si>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</si>
  <si>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</si>
  <si>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</si>
  <si>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</si>
  <si>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</si>
  <si>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</si>
  <si>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</si>
  <si>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</si>
  <si>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</si>
  <si>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</si>
  <si>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</si>
  <si>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</si>
  <si>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</si>
  <si>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</si>
  <si>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</si>
  <si>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</si>
  <si>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</si>
  <si>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</si>
  <si>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</si>
  <si>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</si>
  <si>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</si>
  <si>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</si>
  <si>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</si>
  <si>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</si>
  <si>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</si>
  <si>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</si>
  <si>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</si>
  <si>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</si>
  <si>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</si>
  <si>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</si>
  <si>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</si>
  <si>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</si>
  <si>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</si>
  <si>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</si>
  <si>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</si>
  <si>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</si>
  <si>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</si>
  <si>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</si>
  <si>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</si>
  <si>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</si>
  <si>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</si>
  <si>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</si>
  <si>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</si>
  <si>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</si>
  <si>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</si>
  <si>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</si>
  <si>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</si>
  <si>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</si>
  <si>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</si>
  <si>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</si>
  <si>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</si>
  <si>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</si>
  <si>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</si>
  <si>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</si>
  <si>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</si>
  <si>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</si>
  <si>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</si>
  <si>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</si>
  <si>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</si>
  <si>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</si>
  <si>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</si>
  <si>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</si>
  <si>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</si>
  <si>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</si>
  <si>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</si>
  <si>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</si>
  <si>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</si>
  <si>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</si>
  <si>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</si>
  <si>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</si>
  <si>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</si>
  <si>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</si>
  <si>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</si>
  <si>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</si>
  <si>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</si>
  <si>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</si>
  <si>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</si>
  <si>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</si>
  <si>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</si>
  <si>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</si>
  <si>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</si>
  <si>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</si>
  <si>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</si>
  <si>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</si>
  <si>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</si>
  <si>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</si>
  <si>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</si>
  <si>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</si>
  <si>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</si>
  <si>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</si>
  <si>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</si>
  <si>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</si>
  <si>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</si>
  <si>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</si>
  <si>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</si>
  <si>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</si>
  <si>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</si>
  <si>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</si>
  <si>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</si>
  <si>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</si>
  <si>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</si>
  <si>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</si>
  <si>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</si>
  <si>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</si>
  <si>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</si>
  <si>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</si>
  <si>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</si>
  <si>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</si>
  <si>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</si>
  <si>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</si>
  <si>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</si>
  <si>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</si>
  <si>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</si>
  <si>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</si>
  <si>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</si>
  <si>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</si>
  <si>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</si>
  <si>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</si>
  <si>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</si>
  <si>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</si>
  <si>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</si>
  <si>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</si>
  <si>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</si>
  <si>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</si>
  <si>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</si>
  <si>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</si>
  <si>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</si>
  <si>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</si>
  <si>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</si>
  <si>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</si>
  <si>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</si>
  <si>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</si>
  <si>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</si>
  <si>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</si>
  <si>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</si>
  <si>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</si>
  <si>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</si>
  <si>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</si>
  <si>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</si>
  <si>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</si>
  <si>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</si>
  <si>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</si>
  <si>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</si>
  <si>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</si>
  <si>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</si>
  <si>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</si>
  <si>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</si>
  <si>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</si>
  <si>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</si>
  <si>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</si>
  <si>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</si>
  <si>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</si>
  <si>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</si>
  <si>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</si>
  <si>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</si>
  <si>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</si>
  <si>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</si>
  <si>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</si>
  <si>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</si>
  <si>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</si>
  <si>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</si>
  <si>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</si>
  <si>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</si>
  <si>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</si>
  <si>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</si>
  <si>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</si>
  <si>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</si>
  <si>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</si>
  <si>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</si>
  <si>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</si>
  <si>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</si>
  <si>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</si>
  <si>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</si>
  <si>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</si>
  <si>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</si>
  <si>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</si>
  <si>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</si>
  <si>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</si>
  <si>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</si>
  <si>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</si>
  <si>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</si>
  <si>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</si>
  <si>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</si>
  <si>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</si>
  <si>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</si>
  <si>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</si>
  <si>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</si>
  <si>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</si>
  <si>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</si>
  <si>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</si>
  <si>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</si>
  <si>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</si>
  <si>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</si>
  <si>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</si>
  <si>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</si>
  <si>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</si>
  <si>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</si>
  <si>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</si>
  <si>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</si>
  <si>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</si>
  <si>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</si>
  <si>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</si>
  <si>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</si>
  <si>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</si>
  <si>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</si>
  <si>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</si>
  <si>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</si>
  <si>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</si>
  <si>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</si>
  <si>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</si>
  <si>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</si>
  <si>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</si>
  <si>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</si>
  <si>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</si>
  <si>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</si>
  <si>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</si>
  <si>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</si>
  <si>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</si>
  <si>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</si>
  <si>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</si>
  <si>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</si>
  <si>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</si>
  <si>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</si>
  <si>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</si>
  <si>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</si>
  <si>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</si>
  <si>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</si>
  <si>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</si>
  <si>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</si>
  <si>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</si>
  <si>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</si>
  <si>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</si>
  <si>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</si>
  <si>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</si>
  <si>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</si>
  <si>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</si>
  <si>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</si>
  <si>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</si>
  <si>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</si>
  <si>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</si>
  <si>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</si>
  <si>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</si>
  <si>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</si>
  <si>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</si>
  <si>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</si>
  <si>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</si>
  <si>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</si>
  <si>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</si>
  <si>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</si>
  <si>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</si>
  <si>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</si>
  <si>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</si>
  <si>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</si>
  <si>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</si>
  <si>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</si>
  <si>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</si>
  <si>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</si>
  <si>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</si>
  <si>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</si>
  <si>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</si>
  <si>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</si>
  <si>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</si>
  <si>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</si>
  <si>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</si>
  <si>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</si>
  <si>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</si>
  <si>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</si>
  <si>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</si>
  <si>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</si>
  <si>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</si>
  <si>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</si>
  <si>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</si>
  <si>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</si>
  <si>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</si>
  <si>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</si>
  <si>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</si>
  <si>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</si>
  <si>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</si>
  <si>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</si>
  <si>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</si>
  <si>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</si>
  <si>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</si>
  <si>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</si>
  <si>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</si>
  <si>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</si>
  <si>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</si>
  <si>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</si>
  <si>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</si>
  <si>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</si>
  <si>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</si>
  <si>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</si>
  <si>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</si>
  <si>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</si>
  <si>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</si>
  <si>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</si>
  <si>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</si>
  <si>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</si>
  <si>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</si>
  <si>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</si>
  <si>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</si>
  <si>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</si>
  <si>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</si>
  <si>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</si>
  <si>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</si>
  <si>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</si>
  <si>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</si>
  <si>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</si>
  <si>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</si>
  <si>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</si>
  <si>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</si>
  <si>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</si>
  <si>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</si>
  <si>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</si>
  <si>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</si>
  <si>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</si>
  <si>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</si>
  <si>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</si>
  <si>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</si>
  <si>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</si>
  <si>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</si>
  <si>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</si>
  <si>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</si>
  <si>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</si>
  <si>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</si>
  <si>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</si>
  <si>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</si>
  <si>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</si>
  <si>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</si>
  <si>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</si>
  <si>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</si>
  <si>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</si>
  <si>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</si>
  <si>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</si>
  <si>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</si>
  <si>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</si>
  <si>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</si>
  <si>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</si>
  <si>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</si>
  <si>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</si>
  <si>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</si>
  <si>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</si>
  <si>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</si>
  <si>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</si>
  <si>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</si>
  <si>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</si>
  <si>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</si>
  <si>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</si>
  <si>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</si>
  <si>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</si>
  <si>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</si>
  <si>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</si>
  <si>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</si>
  <si>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</si>
  <si>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</si>
  <si>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</si>
  <si>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</si>
  <si>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</si>
  <si>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</si>
  <si>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</si>
  <si>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</si>
  <si>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</si>
  <si>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</si>
  <si>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</si>
  <si>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</si>
  <si>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</si>
  <si>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</si>
  <si>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</si>
  <si>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</si>
  <si>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</si>
  <si>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</si>
  <si>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</si>
  <si>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</si>
  <si>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</si>
  <si>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</si>
  <si>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</si>
  <si>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</si>
  <si>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</si>
  <si>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</si>
  <si>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</si>
  <si>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</si>
  <si>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</si>
  <si>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</si>
  <si>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</si>
  <si>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</si>
  <si>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</si>
  <si>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</si>
  <si>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</si>
  <si>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</si>
  <si>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</si>
  <si>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</si>
  <si>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</si>
  <si>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</si>
  <si>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</si>
  <si>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</si>
  <si>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</si>
  <si>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</si>
  <si>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</si>
  <si>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</si>
  <si>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</si>
  <si>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</si>
  <si>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</si>
  <si>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</si>
  <si>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</si>
  <si>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</si>
  <si>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</si>
  <si>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</si>
  <si>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</si>
  <si>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</si>
  <si>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</si>
  <si>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</si>
  <si>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</si>
  <si>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</si>
  <si>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</si>
  <si>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</si>
  <si>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</si>
  <si>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</si>
  <si>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</si>
  <si>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</si>
  <si>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</si>
  <si>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</si>
  <si>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</si>
  <si>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</si>
  <si>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</si>
  <si>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</si>
  <si>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</si>
  <si>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</si>
  <si>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</si>
  <si>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</si>
  <si>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</si>
  <si>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</si>
  <si>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</si>
  <si>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</si>
  <si>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</si>
  <si>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</si>
  <si>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</si>
  <si>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</si>
  <si>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</si>
  <si>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</si>
  <si>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</si>
  <si>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</si>
  <si>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</si>
  <si>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</si>
  <si>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</si>
  <si>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</si>
  <si>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</si>
  <si>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</si>
  <si>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</si>
  <si>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</si>
  <si>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</si>
  <si>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</si>
  <si>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</si>
  <si>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</si>
  <si>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</si>
  <si>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</si>
  <si>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</si>
  <si>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</si>
  <si>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</si>
  <si>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</si>
  <si>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</si>
  <si>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</si>
  <si>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</si>
  <si>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</si>
  <si>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</si>
  <si>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</si>
  <si>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</si>
  <si>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</si>
  <si>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</si>
  <si>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</si>
  <si>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</si>
  <si>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</si>
  <si>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</si>
  <si>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</si>
  <si>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</si>
  <si>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</si>
  <si>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</si>
  <si>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</si>
  <si>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</si>
  <si>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</si>
  <si>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</si>
  <si>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</si>
  <si>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</si>
  <si>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</si>
  <si>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</si>
  <si>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</si>
  <si>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</si>
  <si>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</si>
  <si>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</si>
  <si>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</si>
  <si>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</si>
  <si>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</si>
  <si>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</si>
  <si>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</si>
  <si>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</si>
  <si>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</si>
  <si>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</si>
  <si>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</si>
  <si>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</si>
  <si>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</si>
  <si>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</si>
  <si>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</si>
  <si>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</si>
  <si>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</si>
  <si>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</si>
  <si>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</si>
  <si>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</si>
  <si>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</si>
  <si>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</si>
  <si>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</si>
  <si>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</si>
  <si>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</si>
  <si>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</si>
  <si>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</si>
  <si>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</si>
  <si>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</si>
  <si>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</si>
  <si>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</si>
  <si>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</si>
  <si>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</si>
  <si>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</si>
  <si>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</si>
  <si>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</si>
  <si>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</si>
  <si>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</si>
  <si>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</si>
  <si>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</si>
  <si>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</si>
  <si>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</si>
  <si>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</si>
  <si>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</si>
  <si>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</si>
  <si>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</si>
  <si>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</si>
  <si>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</si>
  <si>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</si>
  <si>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</si>
  <si>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</si>
  <si>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</si>
  <si>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</si>
  <si>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</si>
  <si>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</si>
  <si>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</si>
  <si>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</si>
  <si>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</si>
  <si>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</si>
  <si>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</si>
  <si>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</si>
  <si>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</si>
  <si>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</si>
  <si>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</si>
  <si>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</si>
  <si>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</si>
  <si>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</si>
  <si>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</si>
  <si>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</si>
  <si>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</si>
  <si>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</si>
  <si>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</si>
  <si>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</si>
  <si>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</si>
  <si>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</si>
  <si>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</si>
  <si>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</si>
  <si>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</si>
  <si>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</si>
  <si>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</si>
  <si>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</si>
  <si>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</si>
  <si>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</si>
  <si>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</si>
  <si>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</si>
  <si>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</si>
  <si>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</si>
  <si>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</si>
  <si>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</si>
  <si>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</si>
  <si>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</si>
  <si>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</si>
  <si>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</si>
  <si>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</si>
  <si>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</si>
  <si>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</si>
  <si>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</si>
  <si>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</si>
  <si>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</si>
  <si>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</si>
  <si>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</si>
  <si>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</si>
  <si>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</si>
  <si>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</si>
  <si>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</si>
  <si>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</si>
  <si>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</si>
  <si>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</si>
  <si>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</si>
  <si>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</si>
  <si>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</si>
  <si>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</si>
  <si>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</si>
  <si>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</si>
  <si>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</si>
  <si>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</si>
  <si>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</si>
  <si>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</si>
  <si>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</si>
  <si>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</si>
  <si>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</si>
  <si>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</si>
  <si>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</si>
  <si>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</si>
  <si>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</si>
  <si>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</si>
  <si>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</si>
  <si>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</si>
  <si>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</si>
  <si>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</si>
  <si>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</si>
  <si>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</si>
  <si>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</si>
  <si>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</si>
  <si>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</si>
  <si>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</si>
  <si>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</si>
  <si>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</si>
  <si>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</si>
  <si>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</si>
  <si>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</si>
  <si>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</si>
  <si>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</si>
  <si>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</si>
  <si>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</si>
  <si>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</si>
  <si>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</si>
  <si>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</si>
  <si>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</si>
  <si>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</si>
  <si>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</si>
  <si>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</si>
  <si>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</si>
  <si>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</si>
  <si>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</si>
  <si>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</si>
  <si>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</si>
  <si>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</si>
  <si>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</si>
  <si>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</si>
  <si>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</si>
  <si>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</si>
  <si>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</si>
  <si>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</si>
  <si>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</si>
  <si>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</si>
  <si>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</si>
  <si>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</si>
  <si>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</si>
  <si>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</si>
  <si>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</si>
  <si>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</si>
  <si>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</si>
  <si>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</si>
  <si>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</si>
  <si>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</si>
  <si>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</si>
  <si>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</si>
  <si>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</si>
  <si>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</si>
  <si>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</si>
  <si>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</si>
  <si>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</si>
  <si>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</si>
  <si>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</si>
  <si>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</si>
  <si>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</si>
  <si>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</si>
  <si>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</si>
  <si>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</si>
  <si>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</si>
  <si>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</si>
  <si>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</si>
  <si>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</si>
  <si>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</si>
  <si>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</si>
  <si>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</si>
  <si>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</si>
  <si>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</si>
  <si>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</si>
  <si>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</si>
  <si>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</si>
  <si>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</si>
  <si>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</si>
  <si>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</si>
  <si>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</si>
  <si>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</si>
  <si>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</si>
  <si>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</si>
  <si>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</si>
  <si>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</si>
  <si>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</si>
  <si>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</si>
  <si>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</si>
  <si>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</si>
  <si>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</si>
  <si>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</si>
  <si>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</si>
  <si>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</si>
  <si>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</si>
  <si>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</si>
  <si>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</si>
  <si>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</si>
  <si>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</si>
  <si>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</si>
  <si>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</si>
  <si>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</si>
  <si>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</si>
  <si>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</si>
  <si>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</si>
  <si>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</si>
  <si>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</si>
  <si>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</si>
  <si>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</si>
  <si>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</si>
  <si>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</si>
  <si>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</si>
  <si>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</si>
  <si>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</si>
  <si>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</si>
  <si>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</si>
  <si>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</si>
  <si>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</si>
  <si>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</si>
  <si>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</si>
  <si>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</si>
  <si>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</si>
  <si>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</si>
  <si>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</si>
  <si>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</si>
  <si>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</si>
  <si>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</si>
  <si>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</si>
  <si>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</si>
  <si>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</si>
  <si>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</si>
  <si>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</si>
  <si>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</si>
  <si>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</si>
  <si>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</si>
  <si>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</si>
  <si>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</si>
  <si>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</si>
  <si>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</si>
  <si>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</si>
  <si>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</si>
  <si>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</si>
  <si>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</si>
  <si>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</si>
  <si>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</si>
  <si>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</si>
  <si>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</si>
  <si>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</si>
  <si>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</si>
  <si>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</si>
  <si>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</si>
  <si>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</si>
  <si>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</si>
  <si>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</si>
  <si>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</si>
  <si>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</si>
  <si>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</si>
  <si>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</si>
  <si>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</si>
  <si>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</si>
  <si>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</si>
  <si>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</si>
  <si>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</si>
  <si>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</si>
  <si>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</si>
  <si>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</si>
  <si>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</si>
  <si>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</si>
  <si>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</si>
  <si>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</si>
  <si>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</si>
  <si>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</si>
  <si>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</si>
  <si>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</si>
  <si>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</si>
  <si>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</si>
  <si>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</si>
  <si>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</si>
  <si>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</si>
  <si>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</si>
  <si>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</si>
  <si>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</si>
  <si>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</si>
  <si>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</si>
  <si>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</si>
  <si>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</si>
  <si>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</si>
  <si>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</si>
  <si>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</si>
  <si>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</si>
  <si>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</si>
  <si>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</si>
  <si>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</si>
  <si>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</si>
  <si>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</si>
  <si>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</si>
  <si>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</si>
  <si>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</si>
  <si>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</si>
  <si>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</si>
  <si>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</si>
  <si>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</si>
  <si>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</si>
  <si>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</si>
  <si>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</si>
  <si>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</si>
  <si>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</si>
  <si>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</si>
  <si>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</si>
  <si>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</si>
  <si>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</si>
  <si>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</si>
  <si>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</si>
  <si>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</si>
  <si>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</si>
  <si>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</si>
  <si>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</si>
  <si>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</si>
  <si>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</si>
  <si>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</si>
  <si>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</si>
  <si>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</si>
  <si>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</si>
  <si>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</si>
  <si>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</si>
  <si>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</si>
  <si>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</si>
  <si>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</si>
  <si>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</si>
  <si>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</si>
  <si>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</si>
  <si>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</si>
  <si>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</si>
  <si>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</si>
  <si>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</si>
  <si>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</si>
  <si>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</si>
  <si>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</si>
  <si>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</si>
  <si>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</si>
  <si>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</si>
  <si>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</si>
  <si>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</si>
  <si>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</si>
  <si>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</si>
  <si>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</si>
  <si>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</si>
  <si>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</si>
  <si>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</si>
  <si>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</si>
  <si>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</si>
  <si>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</si>
  <si>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</si>
  <si>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</si>
  <si>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</si>
  <si>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</si>
  <si>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</si>
  <si>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</si>
  <si>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</si>
  <si>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</si>
  <si>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</si>
  <si>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</si>
  <si>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</si>
  <si>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</si>
  <si>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</si>
  <si>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</si>
  <si>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</si>
  <si>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</si>
  <si>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</si>
  <si>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</si>
  <si>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</si>
  <si>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</si>
  <si>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</si>
  <si>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</si>
  <si>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</si>
  <si>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</si>
  <si>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</si>
  <si>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</si>
  <si>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</si>
  <si>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</si>
  <si>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</si>
  <si>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</si>
  <si>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</si>
  <si>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</si>
  <si>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</si>
  <si>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</si>
  <si>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</si>
  <si>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</si>
  <si>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</si>
  <si>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</si>
  <si>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</si>
  <si>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</si>
  <si>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</si>
  <si>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</si>
  <si>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</si>
  <si>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</si>
  <si>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</si>
  <si>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</si>
  <si>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</si>
  <si>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</si>
  <si>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</si>
  <si>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</si>
  <si>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</si>
  <si>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</si>
  <si>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</si>
  <si>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</si>
  <si>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</si>
  <si>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</si>
  <si>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</si>
  <si>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</si>
  <si>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</si>
  <si>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</si>
  <si>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</si>
  <si>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</si>
  <si>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</si>
  <si>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</si>
  <si>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</si>
  <si>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</si>
  <si>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</si>
  <si>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</si>
  <si>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</si>
  <si>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</si>
  <si>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</si>
  <si>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</si>
  <si>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</si>
  <si>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</si>
  <si>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</si>
  <si>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</si>
  <si>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</si>
  <si>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</si>
  <si>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</si>
  <si>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</si>
  <si>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</si>
  <si>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</si>
  <si>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</si>
  <si>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</si>
  <si>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</si>
  <si>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</si>
  <si>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</si>
  <si>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</si>
  <si>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</si>
  <si>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</si>
  <si>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</si>
  <si>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</si>
  <si>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</si>
  <si>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</si>
  <si>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</si>
  <si>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</si>
  <si>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</si>
  <si>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</si>
  <si>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</si>
  <si>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</si>
  <si>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</si>
  <si>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</si>
  <si>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</si>
  <si>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</si>
  <si>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</si>
  <si>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</si>
  <si>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</si>
  <si>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</si>
  <si>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</si>
  <si>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</si>
  <si>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</si>
  <si>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</si>
  <si>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</si>
  <si>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</si>
  <si>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</si>
  <si>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</si>
  <si>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</si>
  <si>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</si>
  <si>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</si>
  <si>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</si>
  <si>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</si>
  <si>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</si>
  <si>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</si>
  <si>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</si>
  <si>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</si>
  <si>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</si>
  <si>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</si>
  <si>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</si>
  <si>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</si>
  <si>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</si>
  <si>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</si>
  <si>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</si>
  <si>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</si>
  <si>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</si>
  <si>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</si>
  <si>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</si>
  <si>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</si>
  <si>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</si>
  <si>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</si>
  <si>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</si>
  <si>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</si>
  <si>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</si>
  <si>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</si>
  <si>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</si>
  <si>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</si>
  <si>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</si>
  <si>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</si>
  <si>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</si>
  <si>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</si>
  <si>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</si>
  <si>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</si>
  <si>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</si>
  <si>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</si>
  <si>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</si>
  <si>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</si>
  <si>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</si>
  <si>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</si>
  <si>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</si>
  <si>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</si>
  <si>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</si>
  <si>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</si>
  <si>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</si>
  <si>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</si>
  <si>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</si>
  <si>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</si>
  <si>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</si>
  <si>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</si>
  <si>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</si>
  <si>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</si>
  <si>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</si>
  <si>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</si>
  <si>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</si>
  <si>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</si>
  <si>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</si>
  <si>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</si>
  <si>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</si>
  <si>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</si>
  <si>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</si>
  <si>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</si>
  <si>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</si>
  <si>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</si>
  <si>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</si>
  <si>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</si>
  <si>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</si>
  <si>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</si>
  <si>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</si>
  <si>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</si>
  <si>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</si>
  <si>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</si>
  <si>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</si>
  <si>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</si>
  <si>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</si>
  <si>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</si>
  <si>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</si>
  <si>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</si>
  <si>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</si>
  <si>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</si>
  <si>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</si>
  <si>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</si>
  <si>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</si>
  <si>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</si>
  <si>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</si>
  <si>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</si>
  <si>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</si>
  <si>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</si>
  <si>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</si>
  <si>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</si>
  <si>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</si>
  <si>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</si>
  <si>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</si>
  <si>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</si>
  <si>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</si>
  <si>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</si>
  <si>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</si>
  <si>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</si>
  <si>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</si>
  <si>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</si>
  <si>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</si>
  <si>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</si>
  <si>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</si>
  <si>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</si>
  <si>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</si>
  <si>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</si>
  <si>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</si>
  <si>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</si>
  <si>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</si>
  <si>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</si>
  <si>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</si>
  <si>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</si>
  <si>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</si>
  <si>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</si>
  <si>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</si>
  <si>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</si>
  <si>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</si>
  <si>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</si>
  <si>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</si>
  <si>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</si>
  <si>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</si>
  <si>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</si>
  <si>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</si>
  <si>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</si>
  <si>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</si>
  <si>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</si>
  <si>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</si>
  <si>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</si>
  <si>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</si>
  <si>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</si>
  <si>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</si>
  <si>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</si>
  <si>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</si>
  <si>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</si>
  <si>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</si>
  <si>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</si>
  <si>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</si>
  <si>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</si>
  <si>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</si>
  <si>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</si>
  <si>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</si>
  <si>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</si>
  <si>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</si>
  <si>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</si>
  <si>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</si>
  <si>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</si>
  <si>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</si>
  <si>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</si>
  <si>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</si>
  <si>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</si>
  <si>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</si>
  <si>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</si>
  <si>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</si>
  <si>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</si>
  <si>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</si>
  <si>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</si>
  <si>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</si>
  <si>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</si>
  <si>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</si>
  <si>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</si>
  <si>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</si>
  <si>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</si>
  <si>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</si>
  <si>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</si>
  <si>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</si>
  <si>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</si>
  <si>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</si>
  <si>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</si>
  <si>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</si>
  <si>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</si>
  <si>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</si>
  <si>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</si>
  <si>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</si>
  <si>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</si>
  <si>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</si>
  <si>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</si>
  <si>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</si>
  <si>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</si>
  <si>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</si>
  <si>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</si>
  <si>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</si>
  <si>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</si>
  <si>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</si>
  <si>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</si>
  <si>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</si>
  <si>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</si>
  <si>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</si>
  <si>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</si>
  <si>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</si>
  <si>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</si>
  <si>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</si>
  <si>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</si>
  <si>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</si>
  <si>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</si>
  <si>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</si>
  <si>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</si>
  <si>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</si>
  <si>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</si>
  <si>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</si>
  <si>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</si>
  <si>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</si>
  <si>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</si>
  <si>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</si>
  <si>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</si>
  <si>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</si>
  <si>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</si>
  <si>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</si>
  <si>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</si>
  <si>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</si>
  <si>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</si>
  <si>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</si>
  <si>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</si>
  <si>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</si>
  <si>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</si>
  <si>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</si>
  <si>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</si>
  <si>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</si>
  <si>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</si>
  <si>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</si>
  <si>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</si>
  <si>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</si>
  <si>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</si>
  <si>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</si>
  <si>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</si>
  <si>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</si>
  <si>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</si>
  <si>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</si>
  <si>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</si>
  <si>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</si>
  <si>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</si>
  <si>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</si>
  <si>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</si>
  <si>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</si>
  <si>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</si>
  <si>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</si>
  <si>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</si>
  <si>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</si>
  <si>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</si>
  <si>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</si>
  <si>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</si>
  <si>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</si>
  <si>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</si>
  <si>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</si>
  <si>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</si>
  <si>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</si>
  <si>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</si>
  <si>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</si>
  <si>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</si>
  <si>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</si>
  <si>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</si>
  <si>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</si>
  <si>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</si>
  <si>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</si>
  <si>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</si>
  <si>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</si>
  <si>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</si>
  <si>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</si>
  <si>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</si>
  <si>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</si>
  <si>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</si>
  <si>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</si>
  <si>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</si>
  <si>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</si>
  <si>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</si>
  <si>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</si>
  <si>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</si>
  <si>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</si>
  <si>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</si>
  <si>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</si>
  <si>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</si>
  <si>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</si>
  <si>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</si>
  <si>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</si>
  <si>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</si>
  <si>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</si>
  <si>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</si>
  <si>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</si>
  <si>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</si>
  <si>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</si>
  <si>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</si>
  <si>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</si>
  <si>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</si>
  <si>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</si>
  <si>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</si>
  <si>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</si>
  <si>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</si>
  <si>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</si>
  <si>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</si>
  <si>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</si>
  <si>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</si>
  <si>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</si>
  <si>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</si>
  <si>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</si>
  <si>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</si>
  <si>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</si>
  <si>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</si>
  <si>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</si>
  <si>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</si>
  <si>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</si>
  <si>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</si>
  <si>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</si>
  <si>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</si>
  <si>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</si>
  <si>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</si>
  <si>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</si>
  <si>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</si>
  <si>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</si>
  <si>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</si>
  <si>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</si>
  <si>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</si>
  <si>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</si>
  <si>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</si>
  <si>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</si>
  <si>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</si>
  <si>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</si>
  <si>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</si>
  <si>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</si>
  <si>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</si>
  <si>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</si>
  <si>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</si>
  <si>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</si>
  <si>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</si>
  <si>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</si>
  <si>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</si>
  <si>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</si>
  <si>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</si>
  <si>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</si>
  <si>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</si>
  <si>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</si>
  <si>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</si>
  <si>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</si>
  <si>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</si>
  <si>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</si>
  <si>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</si>
  <si>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</si>
  <si>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</si>
  <si>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</si>
  <si>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</si>
  <si>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</si>
  <si>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</si>
  <si>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</si>
  <si>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</si>
  <si>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</si>
  <si>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</si>
  <si>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</si>
  <si>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</si>
  <si>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</si>
  <si>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</si>
  <si>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</si>
  <si>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</si>
  <si>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</si>
  <si>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</si>
  <si>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</si>
  <si>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</si>
  <si>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</si>
  <si>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</si>
  <si>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</si>
  <si>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</si>
  <si>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</si>
  <si>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</si>
  <si>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</si>
  <si>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</si>
  <si>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</si>
  <si>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</si>
  <si>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</si>
  <si>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</si>
  <si>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</si>
  <si>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</si>
  <si>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</si>
  <si>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</si>
  <si>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</si>
  <si>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</si>
  <si>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</si>
  <si>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</si>
  <si>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</si>
  <si>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</si>
  <si>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</si>
  <si>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</si>
  <si>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</si>
  <si>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</si>
  <si>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</si>
  <si>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</si>
  <si>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</si>
  <si>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</si>
  <si>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</si>
  <si>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</si>
  <si>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</si>
  <si>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</si>
  <si>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</si>
  <si>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</si>
  <si>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</si>
  <si>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</si>
  <si>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</si>
  <si>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</si>
  <si>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</si>
  <si>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</si>
  <si>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</si>
  <si>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</si>
  <si>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</si>
  <si>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</si>
  <si>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</si>
  <si>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</si>
  <si>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</si>
  <si>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</si>
  <si>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</si>
  <si>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</si>
  <si>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</si>
  <si>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</si>
  <si>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</si>
  <si>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</si>
  <si>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</si>
  <si>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</si>
  <si>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</si>
  <si>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</si>
  <si>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</si>
  <si>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</si>
  <si>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</si>
  <si>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</si>
  <si>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</si>
  <si>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</si>
  <si>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</si>
  <si>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</si>
  <si>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</si>
  <si>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</si>
  <si>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</si>
  <si>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</si>
  <si>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</si>
  <si>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</si>
  <si>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</si>
  <si>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</si>
  <si>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</si>
  <si>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</si>
  <si>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</si>
  <si>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</si>
  <si>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</si>
  <si>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</si>
  <si>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</si>
  <si>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</si>
  <si>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</si>
  <si>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</si>
  <si>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</si>
  <si>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</si>
  <si>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</si>
  <si>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</si>
  <si>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</si>
  <si>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</si>
  <si>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</si>
  <si>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</si>
  <si>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</si>
  <si>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</si>
  <si>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</si>
  <si>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</si>
  <si>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</si>
  <si>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</si>
  <si>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</si>
  <si>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</si>
  <si>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</si>
  <si>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</si>
  <si>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</si>
  <si>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</si>
  <si>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</si>
  <si>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</si>
  <si>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</si>
  <si>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</si>
  <si>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</si>
  <si>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</si>
  <si>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</si>
  <si>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</si>
  <si>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</si>
  <si>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</si>
  <si>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</si>
  <si>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</si>
  <si>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</si>
  <si>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</si>
  <si>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</si>
  <si>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</si>
  <si>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</si>
  <si>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</si>
  <si>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</si>
  <si>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</si>
  <si>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</si>
  <si>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</si>
  <si>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</si>
  <si>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</si>
  <si>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</si>
  <si>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</si>
  <si>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</si>
  <si>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</si>
  <si>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</si>
  <si>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</si>
  <si>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</si>
  <si>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</si>
  <si>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</si>
  <si>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</si>
  <si>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</si>
  <si>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</si>
  <si>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</si>
  <si>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</si>
  <si>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</si>
  <si>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</si>
  <si>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</si>
  <si>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</si>
  <si>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</si>
  <si>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</si>
  <si>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</si>
  <si>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</si>
  <si>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</si>
  <si>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</si>
  <si>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</si>
  <si>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</si>
  <si>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</si>
  <si>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</si>
  <si>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</si>
  <si>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</si>
  <si>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</si>
  <si>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</si>
  <si>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</si>
  <si>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</si>
  <si>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</si>
  <si>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</si>
  <si>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</si>
  <si>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</si>
  <si>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</si>
  <si>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</si>
  <si>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</si>
  <si>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</si>
  <si>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</si>
  <si>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</si>
  <si>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</si>
  <si>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</si>
  <si>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</si>
  <si>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</si>
  <si>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</si>
  <si>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</si>
  <si>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</si>
  <si>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</si>
  <si>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</si>
  <si>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</si>
  <si>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</si>
  <si>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</si>
  <si>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</si>
  <si>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</si>
  <si>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</si>
  <si>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</si>
  <si>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</si>
  <si>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</si>
  <si>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</si>
  <si>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</si>
  <si>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</si>
  <si>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</si>
  <si>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</si>
  <si>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</si>
  <si>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</si>
  <si>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</si>
  <si>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</si>
  <si>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</si>
  <si>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</si>
  <si>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</si>
  <si>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</si>
  <si>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</si>
  <si>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</si>
  <si>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</si>
  <si>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</si>
  <si>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</si>
  <si>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</si>
  <si>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</si>
  <si>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</si>
  <si>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</si>
  <si>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</si>
  <si>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</si>
  <si>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</si>
  <si>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</si>
  <si>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</si>
  <si>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</si>
  <si>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</si>
  <si>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</si>
  <si>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</si>
  <si>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</si>
  <si>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</si>
  <si>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</si>
  <si>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</si>
  <si>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</si>
  <si>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</si>
  <si>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</si>
  <si>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</si>
  <si>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</si>
  <si>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</si>
  <si>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</si>
  <si>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</si>
  <si>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</si>
  <si>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</si>
  <si>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</si>
  <si>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</si>
  <si>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</si>
  <si>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</si>
  <si>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</si>
  <si>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</si>
  <si>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</si>
  <si>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</si>
  <si>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</si>
  <si>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</si>
  <si>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</si>
  <si>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</si>
  <si>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</si>
  <si>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</si>
  <si>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</si>
  <si>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</si>
  <si>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</si>
  <si>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</si>
  <si>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</si>
  <si>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</si>
  <si>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</si>
  <si>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</si>
  <si>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</si>
  <si>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</si>
  <si>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</si>
  <si>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</si>
  <si>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</si>
  <si>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</si>
  <si>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</si>
  <si>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</si>
  <si>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</si>
  <si>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</si>
  <si>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</si>
  <si>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</si>
  <si>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</si>
  <si>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</si>
  <si>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</si>
  <si>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</si>
  <si>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</si>
  <si>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</si>
  <si>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</si>
  <si>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</si>
  <si>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</si>
  <si>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</si>
  <si>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</si>
  <si>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</si>
  <si>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</si>
  <si>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</si>
  <si>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</si>
  <si>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</si>
  <si>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</si>
  <si>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</si>
  <si>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</si>
  <si>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</si>
  <si>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</si>
  <si>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</si>
  <si>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</si>
  <si>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</si>
  <si>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</si>
  <si>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</si>
  <si>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</si>
  <si>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</si>
  <si>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</si>
  <si>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</si>
  <si>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</si>
  <si>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</si>
  <si>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</si>
  <si>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</si>
  <si>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</si>
  <si>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</si>
  <si>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</si>
  <si>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</si>
  <si>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</si>
  <si>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</si>
  <si>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</si>
  <si>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</si>
  <si>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</si>
  <si>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</si>
  <si>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</si>
  <si>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</si>
  <si>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</si>
  <si>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</si>
  <si>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</si>
  <si>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</si>
  <si>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</si>
  <si>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</si>
  <si>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</si>
  <si>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</si>
  <si>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</si>
  <si>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</si>
  <si>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</si>
  <si>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</si>
  <si>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</si>
  <si>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</si>
  <si>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</si>
  <si>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</si>
  <si>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</si>
  <si>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</si>
  <si>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</si>
  <si>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</si>
  <si>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</si>
  <si>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</si>
  <si>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</si>
  <si>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</si>
  <si>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</si>
  <si>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</si>
  <si>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</si>
  <si>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</si>
  <si>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</si>
  <si>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</si>
  <si>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</si>
  <si>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</si>
  <si>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</si>
  <si>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</si>
  <si>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</si>
  <si>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</si>
  <si>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</si>
  <si>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</si>
  <si>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</si>
  <si>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</si>
  <si>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</si>
  <si>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</si>
  <si>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</si>
  <si>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</si>
  <si>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</si>
  <si>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</si>
  <si>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</si>
  <si>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</si>
  <si>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</si>
  <si>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</si>
  <si>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</si>
  <si>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</si>
  <si>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</si>
  <si>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</si>
  <si>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</si>
  <si>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</si>
  <si>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</si>
  <si>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</si>
  <si>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</si>
  <si>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</si>
  <si>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</si>
  <si>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</si>
  <si>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</si>
  <si>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</si>
  <si>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</si>
  <si>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</si>
  <si>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</si>
  <si>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</si>
  <si>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</si>
  <si>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</si>
  <si>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</si>
  <si>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</si>
  <si>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</si>
  <si>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</si>
  <si>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</si>
  <si>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</si>
  <si>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</si>
  <si>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</si>
  <si>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</si>
  <si>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</si>
  <si>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</si>
  <si>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</si>
  <si>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</si>
  <si>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</si>
  <si>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</si>
  <si>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</si>
  <si>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</si>
  <si>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</si>
  <si>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</si>
  <si>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</si>
  <si>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</si>
  <si>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</si>
  <si>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</si>
  <si>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</si>
  <si>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</si>
  <si>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</si>
  <si>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</si>
  <si>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</si>
  <si>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</si>
  <si>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</si>
  <si>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</si>
  <si>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</si>
  <si>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</si>
  <si>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</si>
  <si>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</si>
  <si>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</si>
  <si>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</si>
  <si>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</si>
  <si>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</si>
  <si>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</si>
  <si>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</si>
  <si>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</si>
  <si>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</si>
  <si>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</si>
  <si>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</si>
  <si>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</si>
  <si>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</si>
  <si>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</si>
  <si>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</si>
  <si>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</si>
  <si>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</si>
  <si>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</si>
  <si>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</si>
  <si>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</si>
  <si>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</si>
  <si>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</si>
  <si>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</si>
  <si>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</si>
  <si>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</si>
  <si>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</si>
  <si>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</si>
  <si>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</si>
  <si>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</si>
  <si>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</si>
  <si>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</si>
  <si>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</si>
  <si>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</si>
  <si>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</si>
  <si>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</si>
  <si>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</si>
  <si>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</si>
  <si>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</si>
  <si>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</si>
  <si>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</si>
  <si>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</si>
  <si>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</si>
  <si>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</si>
  <si>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</si>
  <si>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</si>
  <si>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</si>
  <si>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</si>
  <si>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</si>
  <si>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</si>
  <si>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</si>
  <si>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</si>
  <si>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</si>
  <si>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</si>
  <si>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</si>
  <si>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</si>
  <si>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</si>
  <si>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</si>
  <si>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</si>
  <si>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</si>
  <si>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</si>
  <si>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</si>
  <si>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</si>
  <si>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</si>
  <si>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</si>
  <si>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</si>
  <si>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</si>
  <si>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</si>
  <si>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</si>
  <si>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</si>
  <si>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</si>
  <si>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</si>
  <si>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</si>
  <si>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</si>
  <si>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</si>
  <si>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</si>
  <si>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</si>
  <si>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</si>
  <si>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</si>
  <si>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</si>
  <si>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</si>
  <si>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</si>
  <si>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</si>
  <si>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</si>
  <si>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</si>
  <si>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</si>
  <si>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</si>
  <si>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</si>
  <si>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</si>
  <si>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</si>
  <si>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</si>
  <si>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</si>
  <si>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</si>
  <si>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</si>
  <si>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</si>
  <si>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</si>
  <si>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</si>
  <si>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</si>
  <si>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</si>
  <si>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</si>
  <si>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</si>
  <si>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</si>
  <si>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</si>
  <si>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</si>
  <si>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</si>
  <si>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</si>
  <si>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</si>
  <si>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</si>
  <si>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</si>
  <si>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</si>
  <si>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</si>
  <si>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</si>
  <si>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</si>
  <si>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</si>
  <si>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</si>
  <si>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</si>
  <si>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</si>
  <si>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</si>
  <si>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</si>
  <si>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</si>
  <si>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</si>
  <si>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</si>
  <si>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</si>
  <si>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</si>
  <si>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</si>
  <si>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</si>
  <si>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</si>
  <si>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</si>
  <si>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</si>
  <si>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</si>
  <si>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</si>
  <si>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</si>
  <si>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</si>
  <si>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</si>
  <si>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</si>
  <si>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</si>
  <si>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</si>
  <si>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</si>
  <si>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</si>
  <si>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</si>
  <si>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</si>
  <si>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</si>
  <si>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</si>
  <si>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</si>
  <si>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</si>
  <si>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</si>
  <si>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</si>
  <si>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</si>
  <si>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</si>
  <si>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</si>
  <si>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</si>
  <si>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</si>
  <si>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</si>
  <si>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</si>
  <si>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</si>
  <si>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</si>
  <si>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</si>
  <si>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</si>
  <si>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</si>
  <si>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</si>
  <si>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</si>
  <si>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</si>
  <si>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</si>
  <si>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</si>
  <si>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</si>
  <si>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</si>
  <si>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</si>
  <si>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</si>
  <si>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</si>
  <si>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</si>
  <si>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</si>
  <si>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</si>
  <si>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</si>
  <si>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</si>
  <si>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</si>
  <si>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</si>
  <si>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</si>
  <si>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</si>
  <si>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</si>
  <si>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</si>
  <si>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</si>
  <si>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</si>
  <si>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</si>
  <si>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</si>
  <si>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</si>
  <si>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</si>
  <si>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</si>
  <si>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</si>
  <si>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</si>
  <si>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</si>
  <si>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</si>
  <si>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</si>
  <si>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</si>
  <si>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</si>
  <si>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</si>
  <si>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</si>
  <si>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</si>
  <si>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</si>
  <si>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</si>
  <si>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</si>
  <si>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</si>
  <si>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</si>
  <si>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</si>
  <si>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</si>
  <si>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</si>
  <si>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</si>
  <si>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</si>
  <si>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</si>
  <si>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</si>
  <si>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</si>
  <si>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</si>
  <si>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</si>
  <si>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</si>
  <si>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</si>
  <si>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</si>
  <si>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</si>
  <si>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</si>
  <si>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</si>
  <si>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</si>
  <si>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</si>
  <si>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</si>
  <si>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</si>
  <si>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</si>
  <si>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</si>
  <si>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</si>
  <si>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</si>
  <si>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</si>
  <si>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</si>
  <si>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</si>
  <si>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</si>
  <si>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</si>
  <si>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</si>
  <si>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</si>
  <si>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</si>
  <si>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</si>
  <si>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</si>
  <si>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</si>
  <si>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</si>
  <si>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</si>
  <si>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</si>
  <si>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</si>
  <si>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</si>
  <si>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</si>
  <si>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</si>
  <si>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</si>
  <si>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</si>
  <si>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</si>
  <si>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</si>
  <si>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</si>
  <si>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</si>
  <si>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</si>
  <si>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</si>
  <si>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</si>
  <si>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</si>
  <si>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</si>
  <si>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</si>
  <si>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</si>
  <si>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</si>
  <si>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</si>
  <si>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</si>
  <si>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</si>
  <si>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</si>
  <si>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</si>
  <si>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</si>
  <si>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</si>
  <si>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</si>
  <si>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</si>
  <si>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</si>
  <si>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</si>
  <si>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</si>
  <si>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</si>
  <si>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</si>
  <si>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</si>
  <si>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</si>
  <si>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</si>
  <si>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</si>
  <si>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</si>
  <si>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</si>
  <si>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</si>
  <si>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</si>
  <si>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</si>
  <si>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</si>
  <si>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</si>
  <si>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</si>
  <si>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</si>
  <si>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</si>
  <si>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</si>
  <si>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</si>
  <si>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</si>
  <si>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</si>
  <si>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</si>
  <si>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</si>
  <si>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</si>
  <si>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</si>
  <si>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</si>
  <si>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</si>
  <si>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</si>
  <si>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</si>
  <si>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</si>
  <si>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</si>
  <si>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</si>
  <si>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</si>
  <si>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</si>
  <si>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</si>
  <si>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</si>
  <si>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</si>
  <si>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</si>
  <si>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</si>
  <si>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</si>
  <si>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</si>
  <si>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</si>
  <si>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</si>
  <si>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</si>
  <si>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</si>
  <si>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</si>
  <si>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</si>
  <si>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</si>
  <si>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</si>
  <si>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</si>
  <si>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</si>
  <si>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</si>
  <si>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</si>
  <si>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</si>
  <si>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</si>
  <si>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</si>
  <si>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</si>
  <si>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</si>
  <si>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</si>
  <si>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</si>
  <si>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</si>
  <si>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</si>
  <si>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</si>
  <si>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</si>
  <si>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</si>
  <si>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</si>
  <si>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</si>
  <si>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</si>
  <si>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</si>
  <si>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</si>
  <si>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</si>
  <si>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</si>
  <si>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</si>
  <si>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</si>
  <si>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</si>
  <si>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</si>
  <si>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</si>
  <si>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</si>
  <si>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</si>
  <si>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</si>
  <si>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</si>
  <si>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</si>
  <si>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</si>
  <si>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</si>
  <si>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</si>
  <si>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</si>
  <si>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</si>
  <si>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</si>
  <si>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</si>
  <si>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</si>
  <si>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</si>
  <si>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</si>
  <si>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</si>
  <si>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</si>
  <si>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</si>
  <si>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</si>
  <si>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</si>
  <si>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</si>
  <si>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</si>
  <si>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</si>
  <si>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</si>
  <si>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</si>
  <si>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</si>
  <si>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</si>
  <si>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</si>
  <si>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</si>
  <si>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</si>
  <si>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</si>
  <si>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</si>
  <si>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</si>
  <si>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</si>
  <si>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</si>
  <si>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</si>
  <si>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</si>
  <si>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</si>
  <si>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</si>
  <si>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</si>
  <si>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</si>
  <si>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</si>
  <si>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</si>
  <si>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</si>
  <si>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</si>
  <si>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</si>
  <si>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</si>
  <si>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</si>
  <si>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</si>
  <si>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</si>
  <si>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</si>
  <si>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</si>
  <si>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</si>
  <si>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</si>
  <si>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</si>
  <si>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</si>
  <si>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</si>
  <si>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</si>
  <si>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</si>
  <si>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</si>
  <si>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</si>
  <si>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</si>
  <si>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</si>
  <si>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</si>
  <si>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</si>
  <si>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</si>
  <si>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</si>
  <si>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</si>
  <si>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</si>
  <si>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</si>
  <si>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</si>
  <si>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</si>
  <si>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</si>
  <si>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</si>
  <si>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</si>
  <si>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</si>
  <si>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</si>
  <si>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</si>
  <si>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</si>
  <si>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</si>
  <si>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</si>
  <si>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</si>
  <si>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</si>
  <si>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</si>
  <si>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</si>
  <si>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</si>
  <si>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</si>
  <si>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</si>
  <si>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</si>
  <si>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</si>
  <si>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</si>
  <si>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</si>
  <si>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</si>
  <si>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</si>
  <si>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</si>
  <si>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</si>
  <si>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</si>
  <si>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</si>
  <si>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</si>
  <si>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</si>
  <si>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</si>
  <si>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</si>
  <si>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</si>
  <si>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</si>
  <si>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</si>
  <si>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</si>
  <si>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</si>
  <si>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</si>
  <si>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</si>
  <si>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</si>
  <si>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</si>
  <si>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</si>
  <si>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</si>
  <si>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</si>
  <si>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</si>
  <si>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</si>
  <si>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</si>
  <si>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</si>
  <si>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</si>
  <si>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</si>
  <si>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</si>
  <si>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</si>
  <si>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</si>
  <si>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</si>
  <si>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</si>
  <si>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</si>
  <si>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</si>
  <si>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</si>
  <si>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</si>
  <si>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</si>
  <si>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</si>
  <si>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</si>
  <si>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</si>
  <si>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</si>
  <si>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</si>
  <si>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</si>
  <si>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</si>
  <si>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</si>
  <si>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</si>
  <si>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</si>
  <si>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</si>
  <si>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</si>
  <si>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</si>
  <si>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</si>
  <si>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</si>
  <si>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</si>
  <si>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</si>
  <si>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</si>
  <si>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</si>
  <si>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</si>
  <si>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</si>
  <si>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</si>
  <si>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</si>
  <si>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</si>
  <si>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</si>
  <si>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</si>
  <si>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</si>
  <si>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</si>
  <si>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</si>
  <si>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</si>
  <si>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</si>
  <si>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</si>
  <si>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</si>
  <si>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</si>
  <si>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</si>
  <si>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</si>
  <si>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</si>
  <si>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</si>
  <si>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</si>
  <si>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</si>
  <si>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</si>
  <si>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</si>
  <si>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</si>
  <si>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</si>
  <si>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</si>
  <si>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</si>
  <si>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</si>
  <si>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</si>
  <si>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</si>
  <si>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</si>
  <si>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</si>
  <si>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</si>
  <si>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</si>
  <si>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</si>
  <si>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</si>
  <si>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</si>
  <si>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</si>
  <si>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</si>
  <si>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</si>
  <si>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</si>
  <si>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</si>
  <si>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</si>
  <si>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</si>
  <si>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</si>
  <si>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</si>
  <si>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</si>
  <si>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</si>
  <si>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</si>
  <si>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</si>
  <si>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</si>
  <si>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</si>
  <si>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</si>
  <si>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</si>
  <si>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</si>
  <si>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</si>
  <si>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</si>
  <si>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</si>
  <si>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</si>
  <si>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</si>
  <si>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</si>
  <si>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</si>
  <si>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</si>
  <si>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</si>
  <si>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</si>
  <si>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</si>
  <si>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</si>
  <si>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</si>
  <si>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</si>
  <si>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</si>
  <si>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</si>
  <si>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</si>
  <si>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</si>
  <si>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</si>
  <si>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</si>
  <si>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</si>
  <si>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</si>
  <si>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</si>
  <si>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</si>
  <si>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</si>
  <si>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</si>
  <si>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</si>
  <si>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</si>
  <si>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</si>
  <si>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</si>
  <si>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</si>
  <si>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</si>
  <si>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</si>
  <si>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</si>
  <si>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</si>
  <si>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</si>
  <si>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</si>
  <si>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</si>
  <si>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</si>
  <si>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</si>
  <si>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</si>
  <si>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</si>
  <si>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</si>
  <si>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</si>
  <si>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</si>
  <si>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</si>
  <si>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</si>
  <si>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</si>
  <si>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</si>
  <si>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</si>
  <si>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</si>
  <si>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</si>
  <si>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</si>
  <si>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</si>
  <si>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</si>
  <si>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</si>
  <si>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</si>
  <si>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</si>
  <si>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</si>
  <si>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</si>
  <si>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</si>
  <si>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</si>
  <si>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</si>
  <si>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</si>
  <si>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</si>
  <si>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</si>
  <si>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</si>
  <si>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</si>
  <si>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</si>
  <si>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</si>
  <si>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</si>
  <si>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</si>
  <si>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</si>
  <si>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</si>
  <si>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</si>
  <si>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</si>
  <si>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</si>
  <si>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</si>
  <si>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</si>
  <si>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</si>
  <si>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</si>
  <si>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</si>
  <si>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</si>
  <si>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</si>
  <si>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</si>
  <si>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</si>
  <si>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</si>
  <si>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</si>
  <si>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</si>
  <si>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</si>
  <si>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</si>
  <si>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</si>
  <si>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</si>
  <si>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</si>
  <si>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</si>
  <si>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</si>
  <si>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</si>
  <si>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</si>
  <si>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</si>
  <si>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</si>
  <si>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</si>
  <si>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</si>
  <si>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</si>
  <si>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</si>
  <si>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</si>
  <si>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</si>
  <si>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</si>
  <si>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</si>
  <si>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</si>
  <si>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</si>
  <si>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</si>
  <si>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</si>
  <si>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</si>
  <si>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</si>
  <si>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</si>
  <si>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</si>
  <si>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</si>
  <si>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</si>
  <si>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</si>
  <si>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</si>
  <si>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</si>
  <si>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</si>
  <si>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</si>
  <si>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</si>
  <si>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</si>
  <si>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</si>
  <si>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</si>
  <si>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</si>
  <si>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</si>
  <si>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</si>
  <si>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</si>
  <si>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</si>
  <si>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</si>
  <si>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</si>
  <si>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</si>
  <si>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</si>
  <si>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</si>
  <si>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</si>
  <si>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</si>
  <si>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</si>
  <si>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</si>
  <si>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</si>
  <si>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</si>
  <si>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</si>
  <si>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</si>
  <si>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</si>
  <si>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</si>
  <si>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</si>
  <si>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</si>
  <si>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</si>
  <si>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</si>
  <si>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</si>
  <si>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</si>
  <si>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</si>
  <si>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</si>
  <si>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</si>
  <si>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</si>
  <si>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</si>
  <si>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</si>
  <si>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</si>
  <si>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</si>
  <si>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</si>
  <si>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</si>
  <si>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</si>
  <si>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</si>
  <si>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</si>
  <si>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</si>
  <si>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</si>
  <si>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</si>
  <si>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</si>
  <si>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</si>
  <si>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</si>
  <si>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</si>
  <si>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</si>
  <si>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</si>
  <si>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</si>
  <si>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</si>
  <si>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</si>
  <si>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</si>
  <si>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</si>
  <si>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</si>
  <si>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</si>
  <si>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</si>
  <si>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</si>
  <si>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</si>
  <si>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</si>
  <si>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</si>
  <si>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</si>
  <si>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</si>
  <si>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</si>
  <si>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</si>
  <si>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</si>
  <si>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</si>
  <si>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</si>
  <si>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</si>
  <si>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</si>
  <si>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</si>
  <si>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</si>
  <si>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</si>
  <si>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</si>
  <si>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</si>
  <si>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</si>
  <si>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</si>
  <si>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</si>
  <si>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</si>
  <si>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</si>
  <si>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</si>
  <si>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</si>
  <si>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</si>
  <si>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</si>
  <si>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</si>
  <si>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</si>
  <si>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</si>
  <si>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</si>
  <si>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</si>
  <si>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</si>
  <si>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</si>
  <si>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</si>
  <si>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</si>
  <si>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</si>
  <si>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</si>
  <si>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</si>
  <si>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</si>
  <si>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</si>
  <si>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</si>
  <si>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</si>
  <si>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</si>
  <si>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</si>
  <si>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</si>
  <si>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</si>
  <si>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</si>
  <si>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</si>
  <si>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</si>
  <si>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</si>
  <si>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</si>
  <si>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</si>
  <si>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</si>
  <si>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</si>
  <si>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</si>
  <si>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</si>
  <si>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</si>
  <si>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</si>
  <si>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</si>
  <si>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</si>
  <si>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</si>
  <si>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</si>
  <si>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</si>
  <si>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</si>
  <si>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</si>
  <si>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</si>
  <si>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</si>
  <si>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</si>
  <si>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</si>
  <si>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</si>
  <si>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</si>
  <si>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</si>
  <si>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</si>
  <si>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</si>
  <si>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</si>
  <si>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</si>
  <si>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</si>
  <si>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</si>
  <si>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</si>
  <si>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</si>
  <si>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</si>
  <si>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</si>
  <si>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</si>
  <si>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</si>
  <si>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</si>
  <si>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</si>
  <si>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</si>
  <si>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</si>
  <si>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</si>
  <si>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</si>
  <si>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</si>
  <si>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</si>
  <si>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</si>
  <si>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</si>
  <si>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</si>
  <si>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</si>
  <si>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</si>
  <si>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</si>
  <si>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</si>
  <si>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</si>
  <si>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</si>
  <si>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</si>
  <si>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</si>
  <si>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</si>
  <si>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</si>
  <si>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</si>
  <si>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</si>
  <si>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</si>
  <si>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</si>
  <si>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</si>
  <si>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</si>
  <si>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</si>
  <si>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</si>
  <si>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</si>
  <si>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</si>
  <si>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</si>
  <si>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</si>
  <si>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</si>
  <si>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</si>
  <si>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</si>
  <si>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</si>
  <si>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</si>
  <si>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</si>
  <si>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</si>
  <si>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</si>
  <si>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</si>
  <si>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</si>
  <si>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</si>
  <si>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</si>
  <si>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</si>
  <si>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</si>
  <si>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</si>
  <si>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</si>
  <si>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</si>
  <si>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</si>
  <si>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</si>
  <si>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</si>
  <si>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</si>
  <si>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</si>
  <si>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</si>
  <si>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</si>
  <si>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</si>
  <si>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</si>
  <si>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</si>
  <si>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</si>
  <si>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</si>
  <si>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</si>
  <si>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</si>
  <si>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</si>
  <si>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</si>
  <si>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</si>
  <si>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</si>
  <si>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</si>
  <si>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</si>
  <si>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</si>
  <si>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</si>
  <si>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</si>
  <si>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</si>
  <si>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</si>
  <si>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</si>
  <si>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</si>
  <si>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</si>
  <si>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</si>
  <si>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</si>
  <si>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</si>
  <si>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</si>
  <si>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</si>
  <si>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</si>
  <si>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</si>
  <si>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</si>
  <si>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</si>
  <si>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</si>
  <si>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</si>
  <si>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</si>
  <si>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</si>
  <si>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</si>
  <si>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</si>
  <si>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</si>
  <si>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</si>
  <si>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</si>
  <si>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</si>
  <si>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</si>
  <si>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</si>
  <si>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</si>
  <si>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</si>
  <si>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</si>
  <si>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</si>
  <si>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</si>
  <si>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</si>
  <si>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</si>
  <si>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</si>
  <si>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</si>
  <si>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</si>
  <si>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</si>
  <si>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</si>
  <si>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</si>
  <si>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</si>
  <si>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</si>
  <si>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</si>
  <si>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</si>
  <si>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</si>
  <si>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</si>
  <si>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</si>
  <si>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</si>
  <si>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</si>
  <si>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</si>
  <si>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</si>
  <si>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</si>
  <si>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</si>
  <si>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</si>
  <si>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</si>
  <si>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</si>
  <si>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</si>
  <si>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</si>
  <si>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</si>
  <si>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</si>
  <si>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</si>
  <si>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</si>
  <si>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</si>
  <si>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</si>
  <si>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</si>
  <si>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</si>
  <si>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</si>
  <si>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</si>
  <si>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</si>
  <si>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</si>
  <si>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</si>
  <si>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</si>
  <si>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</si>
  <si>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</si>
  <si>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</si>
  <si>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</si>
  <si>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</si>
  <si>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</si>
  <si>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</si>
  <si>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</si>
  <si>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</si>
  <si>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</si>
  <si>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</si>
  <si>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</si>
  <si>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</si>
  <si>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</si>
  <si>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</si>
  <si>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</si>
  <si>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</si>
  <si>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</si>
  <si>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</si>
  <si>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</si>
  <si>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</si>
  <si>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</si>
  <si>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</si>
  <si>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</si>
  <si>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</si>
  <si>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</si>
  <si>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</si>
  <si>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</si>
  <si>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</si>
  <si>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</si>
  <si>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</si>
  <si>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</si>
  <si>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</si>
  <si>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</si>
  <si>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</si>
  <si>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</si>
  <si>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</si>
  <si>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</si>
  <si>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</si>
  <si>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</si>
  <si>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</si>
  <si>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</si>
  <si>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</si>
  <si>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</si>
  <si>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</si>
  <si>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</si>
  <si>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</si>
  <si>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</si>
  <si>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</si>
  <si>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</si>
  <si>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</si>
  <si>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</si>
  <si>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</si>
  <si>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</si>
  <si>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</si>
  <si>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</si>
  <si>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</si>
  <si>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</si>
  <si>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</si>
  <si>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</si>
  <si>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</si>
  <si>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</si>
  <si>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</si>
  <si>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</si>
  <si>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</si>
  <si>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</si>
  <si>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</si>
  <si>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</si>
  <si>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</si>
  <si>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</si>
  <si>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</si>
  <si>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</si>
  <si>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</si>
  <si>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</si>
  <si>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</si>
  <si>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</si>
  <si>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</si>
  <si>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</si>
  <si>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</si>
  <si>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</si>
  <si>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</si>
  <si>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</si>
  <si>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</si>
  <si>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</si>
  <si>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</si>
  <si>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</si>
  <si>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</si>
  <si>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</si>
  <si>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</si>
  <si>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</si>
  <si>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</si>
  <si>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</si>
  <si>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</si>
  <si>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</si>
  <si>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</si>
  <si>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</si>
  <si>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</si>
  <si>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</si>
  <si>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</si>
  <si>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</si>
  <si>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</si>
  <si>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</si>
  <si>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</si>
  <si>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</si>
  <si>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</si>
  <si>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</si>
  <si>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</si>
  <si>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</si>
  <si>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</si>
  <si>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</si>
  <si>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</si>
  <si>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</si>
  <si>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</si>
  <si>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</si>
  <si>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</si>
  <si>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</si>
  <si>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</si>
  <si>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</si>
  <si>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</si>
  <si>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</si>
  <si>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</si>
  <si>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</si>
  <si>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</si>
  <si>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</si>
  <si>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</si>
  <si>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</si>
  <si>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</si>
  <si>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</si>
  <si>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</si>
  <si>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</si>
  <si>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</si>
  <si>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</si>
  <si>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</si>
  <si>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</si>
  <si>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</si>
  <si>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</si>
  <si>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</si>
  <si>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</si>
  <si>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</si>
  <si>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</si>
  <si>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</si>
  <si>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</si>
  <si>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</si>
  <si>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</si>
  <si>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</si>
  <si>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</si>
  <si>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</si>
  <si>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</si>
  <si>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</si>
  <si>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</si>
  <si>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</si>
  <si>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</si>
  <si>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</si>
  <si>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</si>
  <si>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</si>
  <si>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</si>
  <si>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</si>
  <si>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</si>
  <si>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</si>
  <si>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</si>
  <si>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</si>
  <si>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</si>
  <si>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</si>
  <si>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</si>
  <si>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</si>
  <si>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</si>
  <si>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</si>
  <si>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</si>
  <si>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</si>
  <si>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</si>
  <si>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</si>
  <si>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</si>
  <si>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</si>
  <si>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</si>
  <si>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</si>
  <si>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</si>
  <si>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</si>
  <si>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</si>
  <si>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</si>
  <si>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</si>
  <si>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</si>
  <si>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</si>
  <si>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</si>
  <si>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</si>
  <si>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</si>
  <si>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</si>
  <si>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</si>
  <si>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</si>
  <si>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</si>
  <si>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</si>
  <si>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</si>
  <si>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</si>
  <si>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</si>
  <si>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</si>
  <si>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</si>
  <si>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</si>
  <si>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</si>
  <si>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</si>
  <si>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</si>
  <si>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</si>
  <si>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</si>
  <si>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</si>
  <si>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</si>
  <si>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</si>
  <si>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</si>
  <si>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</si>
  <si>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</si>
  <si>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</si>
  <si>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</si>
  <si>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</si>
  <si>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</si>
  <si>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</si>
  <si>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</si>
  <si>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</si>
  <si>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</si>
  <si>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</si>
  <si>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</si>
  <si>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</si>
  <si>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</si>
  <si>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</si>
  <si>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</si>
  <si>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</si>
  <si>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</si>
  <si>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</si>
  <si>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</si>
  <si>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</si>
  <si>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</si>
  <si>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</si>
  <si>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</si>
  <si>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</si>
  <si>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</si>
  <si>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</si>
  <si>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</si>
  <si>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</si>
  <si>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</si>
  <si>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</si>
  <si>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</si>
  <si>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</si>
  <si>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</si>
  <si>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</si>
  <si>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</si>
  <si>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</si>
  <si>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</si>
  <si>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</si>
  <si>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</si>
  <si>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</si>
  <si>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</si>
  <si>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</si>
  <si>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</si>
  <si>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</si>
  <si>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</si>
  <si>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</si>
  <si>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</si>
  <si>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</si>
  <si>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</si>
  <si>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</si>
  <si>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</si>
  <si>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</si>
  <si>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</si>
  <si>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</si>
  <si>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</si>
  <si>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</si>
  <si>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</si>
  <si>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</si>
  <si>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</si>
  <si>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</si>
  <si>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</si>
  <si>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</si>
  <si>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</si>
  <si>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</si>
  <si>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</si>
  <si>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</si>
  <si>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</si>
  <si>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</si>
  <si>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</si>
  <si>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</si>
  <si>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</si>
  <si>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</si>
  <si>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</si>
  <si>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</si>
  <si>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</si>
  <si>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</si>
  <si>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</si>
  <si>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</si>
  <si>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</si>
  <si>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</si>
  <si>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</si>
  <si>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</si>
  <si>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</si>
  <si>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</si>
  <si>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</si>
  <si>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</si>
  <si>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</si>
  <si>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</si>
  <si>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</si>
  <si>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</si>
  <si>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</si>
  <si>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</si>
  <si>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</si>
  <si>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</si>
  <si>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</si>
  <si>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</si>
  <si>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</si>
  <si>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</si>
  <si>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</si>
  <si>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</si>
  <si>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</si>
  <si>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</si>
  <si>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</si>
  <si>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</si>
  <si>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</si>
  <si>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</si>
  <si>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</si>
  <si>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</si>
  <si>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</si>
  <si>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</si>
  <si>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</si>
  <si>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</si>
  <si>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</si>
  <si>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</si>
  <si>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</si>
  <si>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</si>
  <si>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</si>
  <si>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</si>
  <si>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</si>
  <si>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</si>
  <si>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</si>
  <si>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</si>
  <si>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</si>
  <si>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</si>
  <si>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</si>
  <si>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</si>
  <si>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</si>
  <si>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</si>
  <si>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</si>
  <si>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</si>
  <si>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</si>
  <si>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</si>
  <si>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</si>
  <si>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</si>
  <si>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</si>
  <si>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</si>
  <si>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</si>
  <si>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</si>
  <si>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</si>
  <si>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</si>
  <si>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</si>
  <si>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</si>
  <si>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</si>
  <si>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</si>
  <si>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</si>
  <si>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</si>
  <si>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</si>
  <si>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</si>
  <si>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</si>
  <si>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</si>
  <si>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</si>
  <si>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</si>
  <si>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</si>
  <si>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</si>
  <si>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</si>
  <si>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</si>
  <si>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</si>
  <si>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</si>
  <si>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</si>
  <si>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</si>
  <si>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</si>
  <si>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</si>
  <si>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</si>
  <si>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</si>
  <si>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</si>
  <si>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</si>
  <si>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</si>
  <si>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</si>
  <si>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</si>
  <si>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</si>
  <si>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</si>
  <si>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</si>
  <si>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</si>
  <si>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</si>
  <si>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</si>
  <si>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</si>
  <si>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</si>
  <si>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</si>
  <si>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</si>
  <si>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</si>
  <si>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</si>
  <si>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</si>
  <si>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</si>
  <si>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</si>
  <si>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</si>
  <si>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</si>
  <si>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</si>
  <si>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</si>
  <si>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</si>
  <si>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</si>
  <si>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</si>
  <si>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</si>
  <si>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</si>
  <si>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</si>
  <si>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</si>
  <si>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</si>
  <si>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</si>
  <si>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</si>
  <si>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</si>
  <si>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</si>
  <si>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</si>
  <si>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</si>
  <si>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</si>
  <si>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</si>
  <si>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</si>
  <si>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</si>
  <si>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</si>
  <si>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</si>
  <si>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</si>
  <si>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</si>
  <si>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</si>
  <si>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</si>
  <si>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</si>
  <si>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</si>
  <si>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</si>
  <si>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</si>
  <si>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</si>
  <si>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</si>
  <si>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</si>
  <si>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</si>
  <si>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</si>
  <si>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</si>
  <si>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</si>
  <si>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</si>
  <si>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</si>
  <si>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</si>
  <si>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</si>
  <si>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</si>
  <si>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</si>
  <si>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</si>
  <si>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</si>
  <si>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</si>
  <si>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</si>
  <si>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</si>
  <si>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</si>
  <si>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</si>
  <si>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</si>
  <si>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</si>
  <si>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</si>
  <si>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</si>
  <si>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</si>
  <si>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</si>
  <si>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</si>
  <si>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</si>
  <si>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</si>
  <si>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</si>
  <si>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</si>
  <si>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</si>
  <si>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</si>
  <si>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</si>
  <si>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</si>
  <si>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</si>
  <si>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</si>
  <si>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</si>
  <si>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</si>
  <si>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</si>
  <si>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</si>
  <si>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</si>
  <si>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</si>
  <si>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</si>
  <si>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</si>
  <si>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</si>
  <si>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</si>
  <si>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</si>
  <si>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</si>
  <si>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</si>
  <si>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</si>
  <si>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</si>
  <si>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</si>
  <si>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</si>
  <si>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</si>
  <si>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</si>
  <si>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</si>
  <si>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</si>
  <si>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</si>
  <si>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</si>
  <si>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</si>
  <si>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</si>
  <si>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</si>
  <si>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</si>
  <si>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</si>
  <si>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</si>
  <si>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</si>
  <si>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</si>
  <si>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</si>
  <si>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</si>
  <si>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</si>
  <si>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</si>
  <si>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</si>
  <si>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</si>
  <si>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</si>
  <si>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</si>
  <si>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</si>
  <si>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</si>
  <si>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</si>
  <si>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</si>
  <si>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</si>
  <si>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</si>
  <si>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</si>
  <si>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</si>
  <si>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</si>
  <si>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</si>
  <si>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</si>
  <si>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</si>
  <si>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</si>
  <si>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</si>
  <si>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</si>
  <si>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</si>
  <si>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</si>
  <si>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</si>
  <si>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</si>
  <si>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</si>
  <si>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</si>
  <si>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</si>
  <si>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</si>
  <si>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</si>
  <si>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</si>
  <si>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</si>
  <si>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</si>
  <si>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</si>
  <si>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</si>
  <si>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</si>
  <si>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</si>
  <si>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</si>
  <si>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</si>
  <si>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</si>
  <si>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</si>
  <si>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</si>
  <si>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</si>
  <si>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</si>
  <si>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</si>
  <si>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</si>
  <si>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</si>
  <si>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</si>
  <si>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</si>
  <si>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</si>
  <si>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</si>
  <si>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</si>
  <si>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</si>
  <si>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</si>
  <si>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</si>
  <si>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</si>
  <si>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</si>
  <si>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</si>
  <si>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</si>
  <si>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</si>
  <si>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</si>
  <si>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</si>
  <si>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</si>
  <si>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</si>
  <si>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</si>
  <si>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</si>
  <si>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</si>
  <si>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</si>
  <si>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</si>
  <si>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</si>
  <si>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</si>
  <si>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</si>
  <si>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</si>
  <si>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</si>
  <si>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</si>
  <si>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</si>
  <si>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</si>
  <si>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</si>
  <si>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</si>
  <si>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</si>
  <si>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</si>
  <si>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</si>
  <si>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</si>
  <si>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</si>
  <si>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</si>
  <si>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</si>
  <si>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</si>
  <si>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</si>
  <si>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</si>
  <si>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</si>
  <si>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</si>
  <si>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</si>
  <si>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</si>
  <si>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</si>
  <si>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</si>
  <si>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</si>
  <si>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</si>
  <si>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</si>
  <si>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</si>
  <si>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</si>
  <si>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</si>
  <si>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</si>
  <si>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</si>
  <si>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</si>
  <si>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</si>
  <si>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</si>
  <si>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</si>
  <si>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</si>
  <si>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</si>
  <si>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</si>
  <si>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</si>
  <si>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</si>
  <si>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</si>
  <si>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</si>
  <si>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</si>
  <si>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</si>
  <si>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</si>
  <si>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</si>
  <si>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</si>
  <si>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</si>
  <si>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</si>
  <si>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</si>
  <si>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</si>
  <si>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</si>
  <si>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</si>
  <si>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</si>
  <si>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</si>
  <si>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</si>
  <si>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</si>
  <si>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</si>
  <si>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</si>
  <si>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</si>
  <si>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</si>
  <si>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</si>
  <si>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</si>
  <si>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</si>
  <si>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</si>
  <si>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</si>
  <si>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</si>
  <si>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</si>
  <si>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</si>
  <si>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</si>
  <si>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</si>
  <si>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</si>
  <si>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</si>
  <si>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</si>
  <si>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</si>
  <si>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</si>
  <si>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</si>
  <si>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</si>
  <si>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</si>
  <si>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</si>
  <si>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</si>
  <si>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</si>
  <si>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</si>
  <si>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</si>
  <si>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</si>
  <si>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</si>
  <si>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</si>
  <si>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</si>
  <si>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</si>
  <si>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</si>
  <si>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</si>
  <si>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</si>
  <si>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</si>
  <si>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</si>
  <si>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</si>
  <si>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</si>
  <si>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</si>
  <si>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</si>
  <si>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</si>
  <si>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</si>
  <si>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</si>
  <si>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</si>
  <si>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</si>
  <si>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</si>
  <si>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</si>
  <si>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</si>
  <si>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</si>
  <si>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</si>
  <si>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</si>
  <si>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</si>
  <si>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</si>
  <si>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</si>
  <si>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</si>
  <si>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</si>
  <si>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</si>
  <si>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</si>
  <si>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</si>
  <si>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</si>
  <si>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</si>
  <si>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</si>
  <si>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</si>
  <si>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</si>
  <si>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</si>
  <si>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</si>
  <si>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</si>
  <si>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</si>
  <si>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</si>
  <si>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</si>
  <si>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</si>
  <si>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</si>
  <si>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</si>
  <si>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</si>
  <si>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</si>
  <si>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</si>
  <si>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</si>
  <si>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</si>
  <si>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</si>
  <si>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</si>
  <si>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</si>
  <si>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</si>
  <si>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</si>
  <si>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</si>
  <si>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</si>
  <si>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</si>
  <si>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</si>
  <si>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</si>
  <si>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</si>
  <si>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</si>
  <si>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</si>
  <si>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</si>
  <si>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</si>
  <si>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</si>
  <si>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</si>
  <si>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</si>
  <si>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</si>
  <si>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</si>
  <si>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</si>
  <si>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</si>
  <si>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</si>
  <si>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</si>
  <si>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</si>
  <si>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</si>
  <si>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</si>
  <si>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</si>
  <si>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</si>
  <si>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</si>
  <si>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</si>
  <si>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</si>
  <si>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</si>
  <si>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</si>
  <si>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</si>
  <si>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</si>
  <si>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</si>
  <si>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</si>
  <si>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</si>
  <si>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</si>
  <si>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</si>
  <si>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</si>
  <si>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</si>
  <si>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</si>
  <si>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</si>
  <si>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</si>
  <si>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</si>
  <si>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</si>
  <si>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</si>
  <si>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</si>
  <si>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</si>
  <si>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</si>
  <si>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</si>
  <si>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</si>
  <si>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</si>
  <si>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</si>
  <si>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</si>
  <si>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</si>
  <si>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</si>
  <si>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</si>
  <si>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</si>
  <si>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</si>
  <si>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</si>
  <si>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</si>
  <si>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</si>
  <si>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</si>
  <si>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</si>
  <si>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</si>
  <si>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</si>
  <si>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</si>
  <si>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</si>
  <si>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</si>
  <si>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</si>
  <si>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</si>
  <si>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</si>
  <si>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</si>
  <si>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</si>
  <si>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</si>
  <si>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</si>
  <si>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</si>
  <si>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</si>
  <si>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</si>
  <si>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</si>
  <si>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</si>
  <si>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</si>
  <si>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</si>
  <si>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</si>
  <si>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</si>
  <si>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</si>
  <si>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</si>
  <si>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</si>
  <si>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</si>
  <si>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</si>
  <si>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</si>
  <si>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</si>
  <si>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</si>
  <si>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</si>
  <si>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</si>
  <si>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</si>
  <si>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</si>
  <si>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</si>
  <si>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</si>
  <si>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</si>
  <si>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</si>
  <si>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</si>
  <si>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</si>
  <si>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</si>
  <si>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</si>
  <si>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</si>
  <si>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</si>
  <si>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</si>
  <si>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</si>
  <si>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</si>
  <si>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</si>
  <si>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</si>
  <si>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</si>
  <si>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</si>
  <si>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</si>
  <si>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</si>
  <si>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</si>
  <si>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</si>
  <si>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</si>
  <si>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</si>
  <si>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</si>
  <si>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</si>
  <si>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</si>
  <si>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</si>
  <si>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</si>
  <si>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</si>
  <si>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</si>
  <si>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</si>
  <si>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</si>
  <si>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</si>
  <si>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</si>
  <si>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</si>
  <si>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</si>
  <si>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</si>
  <si>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</si>
  <si>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</si>
  <si>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</si>
  <si>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</si>
  <si>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</si>
  <si>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</si>
  <si>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</si>
  <si>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</si>
  <si>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</si>
  <si>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</si>
  <si>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</si>
  <si>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</si>
  <si>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</si>
  <si>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</si>
  <si>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</si>
  <si>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</si>
  <si>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</si>
  <si>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</si>
  <si>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</si>
  <si>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</si>
  <si>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</si>
  <si>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</si>
  <si>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</si>
  <si>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</si>
  <si>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</si>
  <si>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</si>
  <si>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</si>
  <si>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</si>
  <si>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</si>
  <si>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</si>
  <si>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</si>
  <si>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</si>
  <si>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</si>
  <si>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</si>
  <si>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</si>
  <si>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</si>
  <si>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</si>
  <si>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</si>
  <si>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</si>
  <si>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</si>
  <si>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</si>
  <si>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</si>
  <si>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</si>
  <si>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</si>
  <si>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</si>
  <si>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</si>
  <si>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</si>
  <si>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</si>
  <si>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</si>
  <si>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</si>
  <si>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</si>
  <si>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</si>
  <si>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</si>
  <si>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</si>
  <si>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</si>
  <si>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</si>
  <si>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</si>
  <si>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</si>
  <si>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</si>
  <si>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</si>
  <si>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</si>
  <si>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</si>
  <si>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</si>
  <si>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</si>
  <si>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</si>
  <si>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</si>
  <si>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</si>
  <si>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</si>
  <si>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</si>
  <si>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</si>
  <si>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</si>
  <si>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</si>
  <si>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</si>
  <si>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</si>
  <si>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</si>
  <si>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</si>
  <si>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</si>
  <si>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</si>
  <si>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</si>
  <si>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</si>
  <si>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</si>
  <si>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</si>
  <si>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</si>
  <si>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</si>
  <si>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</si>
  <si>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</si>
  <si>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</si>
  <si>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</si>
  <si>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</si>
  <si>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</si>
  <si>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</si>
  <si>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</si>
  <si>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</si>
  <si>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</si>
  <si>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</si>
  <si>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</si>
  <si>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</si>
  <si>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</si>
  <si>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</si>
  <si>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</si>
  <si>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</si>
  <si>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</si>
  <si>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</si>
  <si>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</si>
  <si>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</si>
  <si>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</si>
  <si>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</si>
  <si>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</si>
  <si>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</si>
  <si>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</si>
  <si>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</si>
  <si>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</si>
  <si>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</si>
  <si>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</si>
  <si>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</si>
  <si>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</si>
  <si>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</si>
  <si>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</si>
  <si>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</si>
  <si>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</si>
  <si>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</si>
  <si>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</si>
  <si>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</si>
  <si>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</si>
  <si>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</si>
  <si>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</si>
  <si>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</si>
  <si>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</si>
  <si>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</si>
  <si>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</si>
  <si>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</si>
  <si>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</si>
  <si>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</si>
  <si>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</si>
  <si>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</si>
  <si>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</si>
  <si>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</si>
  <si>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</si>
  <si>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</si>
  <si>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</si>
  <si>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</si>
  <si>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</si>
  <si>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</si>
  <si>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</si>
  <si>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</si>
  <si>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</si>
  <si>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</si>
  <si>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</si>
  <si>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</si>
  <si>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</si>
  <si>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</si>
  <si>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</si>
  <si>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</si>
  <si>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</si>
  <si>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</si>
  <si>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</si>
  <si>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</si>
  <si>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</si>
  <si>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</si>
  <si>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</si>
  <si>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</si>
  <si>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</si>
  <si>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</si>
  <si>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</si>
  <si>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</si>
  <si>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</si>
  <si>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</si>
  <si>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</si>
  <si>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</si>
  <si>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</si>
  <si>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</si>
  <si>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</si>
  <si>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</si>
  <si>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</si>
  <si>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</si>
  <si>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</si>
  <si>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</si>
  <si>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</si>
  <si>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</si>
  <si>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</si>
  <si>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</si>
  <si>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</si>
  <si>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</si>
  <si>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</si>
  <si>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</si>
  <si>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</si>
  <si>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</si>
  <si>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</si>
  <si>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</si>
  <si>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</si>
  <si>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</si>
  <si>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</si>
  <si>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</si>
  <si>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</si>
  <si>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</si>
  <si>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</si>
  <si>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</si>
  <si>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</si>
  <si>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</si>
  <si>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</si>
  <si>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</si>
  <si>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</si>
  <si>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</si>
  <si>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</si>
  <si>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</si>
  <si>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</si>
  <si>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</si>
  <si>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</si>
  <si>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</si>
  <si>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</si>
  <si>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</si>
  <si>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</si>
  <si>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</si>
  <si>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</si>
  <si>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</si>
  <si>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</si>
  <si>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</si>
  <si>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</si>
  <si>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</si>
  <si>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</si>
  <si>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</si>
  <si>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</si>
  <si>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</si>
  <si>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</si>
  <si>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</si>
  <si>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</si>
  <si>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</si>
  <si>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</si>
  <si>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</si>
  <si>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</si>
  <si>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</si>
  <si>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</si>
  <si>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</si>
  <si>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</si>
  <si>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</si>
  <si>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</si>
  <si>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</si>
  <si>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</si>
  <si>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</si>
  <si>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</si>
  <si>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</si>
  <si>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</si>
  <si>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</si>
  <si>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</si>
  <si>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</si>
  <si>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</si>
  <si>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</si>
  <si>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</si>
  <si>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</si>
  <si>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</si>
  <si>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</si>
  <si>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</si>
  <si>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</si>
  <si>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</si>
  <si>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</si>
  <si>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</si>
  <si>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</si>
  <si>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</si>
  <si>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</si>
  <si>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</si>
  <si>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</si>
  <si>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</si>
  <si>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</si>
  <si>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</si>
  <si>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</si>
  <si>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</si>
  <si>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</si>
  <si>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</si>
  <si>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</si>
  <si>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</si>
  <si>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</si>
  <si>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</si>
  <si>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</si>
  <si>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</si>
  <si>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</si>
  <si>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</si>
  <si>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</si>
  <si>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</si>
  <si>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</si>
  <si>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</si>
  <si>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</si>
  <si>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</si>
  <si>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</si>
  <si>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</si>
  <si>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</si>
  <si>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</si>
  <si>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</si>
  <si>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</si>
  <si>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</si>
  <si>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</si>
  <si>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</si>
  <si>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</si>
  <si>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</si>
  <si>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</si>
  <si>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</si>
  <si>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</si>
  <si>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</si>
  <si>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</si>
  <si>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</si>
  <si>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</si>
  <si>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</si>
  <si>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</si>
  <si>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</si>
  <si>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</si>
  <si>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</si>
  <si>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</si>
  <si>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</si>
  <si>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</si>
  <si>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</si>
  <si>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</si>
  <si>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</si>
  <si>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</si>
  <si>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</si>
  <si>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</si>
  <si>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</si>
  <si>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</si>
  <si>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</si>
  <si>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</si>
  <si>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</si>
  <si>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</si>
  <si>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</si>
  <si>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</si>
  <si>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</si>
  <si>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</si>
  <si>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</si>
  <si>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</si>
  <si>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</si>
  <si>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</si>
  <si>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</si>
  <si>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</si>
  <si>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</si>
  <si>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</si>
  <si>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</si>
  <si>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</si>
  <si>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</si>
  <si>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</si>
  <si>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</si>
  <si>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</si>
  <si>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</si>
  <si>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</si>
  <si>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</si>
  <si>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</si>
  <si>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</si>
  <si>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</si>
  <si>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</si>
  <si>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</si>
  <si>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</si>
  <si>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</si>
  <si>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</si>
  <si>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</si>
  <si>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</si>
  <si>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</si>
  <si>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</si>
  <si>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</si>
  <si>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</si>
  <si>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</si>
  <si>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</si>
  <si>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</si>
  <si>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</si>
  <si>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</si>
  <si>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</si>
  <si>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</si>
  <si>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</si>
  <si>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</si>
  <si>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</si>
  <si>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</si>
  <si>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</si>
  <si>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</si>
  <si>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</si>
  <si>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</si>
  <si>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</si>
  <si>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</si>
  <si>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</si>
  <si>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</si>
  <si>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</si>
  <si>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</si>
  <si>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</si>
  <si>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</si>
  <si>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</si>
  <si>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</si>
  <si>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</si>
  <si>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</si>
  <si>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</si>
  <si>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</si>
  <si>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</si>
  <si>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</si>
  <si>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</si>
  <si>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</si>
  <si>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</si>
  <si>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</si>
  <si>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</si>
  <si>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</si>
  <si>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</si>
  <si>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</si>
  <si>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</si>
  <si>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</si>
  <si>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</si>
  <si>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</si>
  <si>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</si>
  <si>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</si>
  <si>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</si>
  <si>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</si>
  <si>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</si>
  <si>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</si>
  <si>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</si>
  <si>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</si>
  <si>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</si>
  <si>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</si>
  <si>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</si>
  <si>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</si>
  <si>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</si>
  <si>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</si>
  <si>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</si>
  <si>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</si>
  <si>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</si>
  <si>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</si>
  <si>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</si>
  <si>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</si>
  <si>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</si>
  <si>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</si>
  <si>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</si>
  <si>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</si>
  <si>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</si>
  <si>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</si>
  <si>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</si>
  <si>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</si>
  <si>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</si>
  <si>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</si>
  <si>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</si>
  <si>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</si>
  <si>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</si>
  <si>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</si>
  <si>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</si>
  <si>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</si>
  <si>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</si>
  <si>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</si>
  <si>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</si>
  <si>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</si>
  <si>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</si>
  <si>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</si>
  <si>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</si>
  <si>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</si>
  <si>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</si>
  <si>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</si>
  <si>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</si>
  <si>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</si>
  <si>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</si>
  <si>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</si>
  <si>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</si>
  <si>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</si>
  <si>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</si>
  <si>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</si>
  <si>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</si>
  <si>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</si>
  <si>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</si>
  <si>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</si>
  <si>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</si>
  <si>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</si>
  <si>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</si>
  <si>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</si>
  <si>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</si>
  <si>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</si>
  <si>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</si>
  <si>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</si>
  <si>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</si>
  <si>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</si>
  <si>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</si>
  <si>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</si>
  <si>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</si>
  <si>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</si>
  <si>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</si>
  <si>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</si>
  <si>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</si>
  <si>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</si>
  <si>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</si>
  <si>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</si>
  <si>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</si>
  <si>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</si>
  <si>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</si>
  <si>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</si>
  <si>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</si>
  <si>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</si>
  <si>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</si>
  <si>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</si>
  <si>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</si>
  <si>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</si>
  <si>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</si>
  <si>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</si>
  <si>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</si>
  <si>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</si>
  <si>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</si>
  <si>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</si>
  <si>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</si>
  <si>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</si>
  <si>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</si>
  <si>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</si>
  <si>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</si>
  <si>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</si>
  <si>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</si>
  <si>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</si>
  <si>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</si>
  <si>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</si>
  <si>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</si>
  <si>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</si>
  <si>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</si>
  <si>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</si>
  <si>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</si>
  <si>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</si>
  <si>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</si>
  <si>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</si>
  <si>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</si>
  <si>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</si>
  <si>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</si>
  <si>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</si>
  <si>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</si>
  <si>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</si>
  <si>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</si>
  <si>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</si>
  <si>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</si>
  <si>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</si>
  <si>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</si>
  <si>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</si>
  <si>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</si>
  <si>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</si>
  <si>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</si>
  <si>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</si>
  <si>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</si>
  <si>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</si>
  <si>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</si>
  <si>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</si>
  <si>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</si>
  <si>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</si>
  <si>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</si>
  <si>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</si>
  <si>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</si>
  <si>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</si>
  <si>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</si>
  <si>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</si>
  <si>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</si>
  <si>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</si>
  <si>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</si>
  <si>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</si>
  <si>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</si>
  <si>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</si>
  <si>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</si>
  <si>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</si>
  <si>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</si>
  <si>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</si>
  <si>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</si>
  <si>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</si>
  <si>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</si>
  <si>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</si>
  <si>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</si>
  <si>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</si>
  <si>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</si>
  <si>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</si>
  <si>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</si>
  <si>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</si>
  <si>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</si>
  <si>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</si>
  <si>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</si>
  <si>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</si>
  <si>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</si>
  <si>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</si>
  <si>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</si>
  <si>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</si>
  <si>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</si>
  <si>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</si>
  <si>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</si>
  <si>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</si>
  <si>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</si>
  <si>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</si>
  <si>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</si>
  <si>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</si>
  <si>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</si>
  <si>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</si>
  <si>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</si>
  <si>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</si>
  <si>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</si>
  <si>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</si>
  <si>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</si>
  <si>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</si>
  <si>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</si>
  <si>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</si>
  <si>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</si>
  <si>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</si>
  <si>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</si>
  <si>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</si>
  <si>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</si>
  <si>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</si>
  <si>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</si>
  <si>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</si>
  <si>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</si>
  <si>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</si>
  <si>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</si>
  <si>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</si>
  <si>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</si>
  <si>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</si>
  <si>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</si>
  <si>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</si>
  <si>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</si>
  <si>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</si>
  <si>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</si>
  <si>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</si>
  <si>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</si>
  <si>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</si>
  <si>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</si>
  <si>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</si>
  <si>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</si>
  <si>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</si>
  <si>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</si>
  <si>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</si>
  <si>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</si>
  <si>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</si>
  <si>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</si>
  <si>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</si>
  <si>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</si>
  <si>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</si>
  <si>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</si>
  <si>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</si>
  <si>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</si>
  <si>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</si>
  <si>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</si>
  <si>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</si>
  <si>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</si>
  <si>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</si>
  <si>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</si>
  <si>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</si>
  <si>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</si>
  <si>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</si>
  <si>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</si>
  <si>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</si>
  <si>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</si>
  <si>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</si>
  <si>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</si>
  <si>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</si>
  <si>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</si>
  <si>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</si>
  <si>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</si>
  <si>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</si>
  <si>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</si>
  <si>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</si>
  <si>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</si>
  <si>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</si>
  <si>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</si>
  <si>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</si>
  <si>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</si>
  <si>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</si>
  <si>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</si>
  <si>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</si>
  <si>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</si>
  <si>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</si>
  <si>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</si>
  <si>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</si>
  <si>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</si>
  <si>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</si>
  <si>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</si>
  <si>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</si>
  <si>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</si>
  <si>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</si>
  <si>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</si>
  <si>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</si>
  <si>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</si>
  <si>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</si>
  <si>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</si>
  <si>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</si>
  <si>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</si>
  <si>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</si>
  <si>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</si>
  <si>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</si>
  <si>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</si>
  <si>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</si>
  <si>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</si>
  <si>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</si>
  <si>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</si>
  <si>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</si>
  <si>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</si>
  <si>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</si>
  <si>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</si>
  <si>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</si>
  <si>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</si>
  <si>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</si>
  <si>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</si>
  <si>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</si>
  <si>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</si>
  <si>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</si>
  <si>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</si>
  <si>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</si>
  <si>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</si>
  <si>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</si>
  <si>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</si>
  <si>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</si>
  <si>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</si>
  <si>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</si>
  <si>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</si>
  <si>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</si>
  <si>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</si>
  <si>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</si>
  <si>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</si>
  <si>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</si>
  <si>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</si>
  <si>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</si>
  <si>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</si>
  <si>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</si>
  <si>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</si>
  <si>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</si>
  <si>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</si>
  <si>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</si>
  <si>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</si>
  <si>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</si>
  <si>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</si>
  <si>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</si>
  <si>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</si>
  <si>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</si>
  <si>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</si>
  <si>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</si>
  <si>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</si>
  <si>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</si>
  <si>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</si>
  <si>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</si>
  <si>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</si>
  <si>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</si>
  <si>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</si>
  <si>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</si>
  <si>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</si>
  <si>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</si>
  <si>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</si>
  <si>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</si>
  <si>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</si>
  <si>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</si>
  <si>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</si>
  <si>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</si>
  <si>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</si>
  <si>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</si>
  <si>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</si>
  <si>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</si>
  <si>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</si>
  <si>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</si>
  <si>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</si>
  <si>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</si>
  <si>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</si>
  <si>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</si>
  <si>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</si>
  <si>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</si>
  <si>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</si>
  <si>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</si>
  <si>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</si>
  <si>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</si>
  <si>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</si>
  <si>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</si>
  <si>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</si>
  <si>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</si>
  <si>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</si>
  <si>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</si>
  <si>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</si>
  <si>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</si>
  <si>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</si>
  <si>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</si>
  <si>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</si>
  <si>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</si>
  <si>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</si>
  <si>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</si>
  <si>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</si>
  <si>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</si>
  <si>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</si>
  <si>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</si>
  <si>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</si>
  <si>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</si>
  <si>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</si>
  <si>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</si>
  <si>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</si>
  <si>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</si>
  <si>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</si>
  <si>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</si>
  <si>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</si>
  <si>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</si>
  <si>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</si>
  <si>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</si>
  <si>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</si>
  <si>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</si>
  <si>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</si>
  <si>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</si>
  <si>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</si>
  <si>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</si>
  <si>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</si>
  <si>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</si>
  <si>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</si>
  <si>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</si>
  <si>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</si>
  <si>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</si>
  <si>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</si>
  <si>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</si>
  <si>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</si>
  <si>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</si>
  <si>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</si>
  <si>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</si>
  <si>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</si>
  <si>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</si>
  <si>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</si>
  <si>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</si>
  <si>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</si>
  <si>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</si>
  <si>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</si>
  <si>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</si>
  <si>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</si>
  <si>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</si>
  <si>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</si>
  <si>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</si>
  <si>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</si>
  <si>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</si>
  <si>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</si>
  <si>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</si>
  <si>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</si>
  <si>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</si>
  <si>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</si>
  <si>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</si>
  <si>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</si>
  <si>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</si>
  <si>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</si>
  <si>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</si>
  <si>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</si>
  <si>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</si>
  <si>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</si>
  <si>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</si>
  <si>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</si>
  <si>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</si>
  <si>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</si>
  <si>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</si>
  <si>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</si>
  <si>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</si>
  <si>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</si>
  <si>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</si>
  <si>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</si>
  <si>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</si>
  <si>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</si>
  <si>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</si>
  <si>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</si>
  <si>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</si>
  <si>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</si>
  <si>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</si>
  <si>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</si>
  <si>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</si>
  <si>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</si>
  <si>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</si>
  <si>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</si>
  <si>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</si>
  <si>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</si>
  <si>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</si>
  <si>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</si>
  <si>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</si>
  <si>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</si>
  <si>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</si>
  <si>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</si>
  <si>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</si>
  <si>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</si>
  <si>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</si>
  <si>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</si>
  <si>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</si>
  <si>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</si>
  <si>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</si>
  <si>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</si>
  <si>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</si>
  <si>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</si>
  <si>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</si>
  <si>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</si>
  <si>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</si>
  <si>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</si>
  <si>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</si>
  <si>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</si>
  <si>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</si>
  <si>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</si>
  <si>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</si>
  <si>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</si>
  <si>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</si>
  <si>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</si>
  <si>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</si>
  <si>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</si>
  <si>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</si>
  <si>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</si>
  <si>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</si>
  <si>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</si>
  <si>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</si>
  <si>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</si>
  <si>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</si>
  <si>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</si>
  <si>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</si>
  <si>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</si>
  <si>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</si>
  <si>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</si>
  <si>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</si>
  <si>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</si>
  <si>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</si>
  <si>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</si>
  <si>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</si>
  <si>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</si>
  <si>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</si>
  <si>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</si>
  <si>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</si>
  <si>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</si>
  <si>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</si>
  <si>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</si>
  <si>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</si>
  <si>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</si>
  <si>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</si>
  <si>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</si>
  <si>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</si>
  <si>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</si>
  <si>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</si>
  <si>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</si>
  <si>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</si>
  <si>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</si>
  <si>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</si>
  <si>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</si>
  <si>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</si>
  <si>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</si>
  <si>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</si>
  <si>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</si>
  <si>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</si>
  <si>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</si>
  <si>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</si>
  <si>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</si>
  <si>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</si>
  <si>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</si>
  <si>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</si>
  <si>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</si>
  <si>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</si>
  <si>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</si>
  <si>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</si>
  <si>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</si>
  <si>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</si>
  <si>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</si>
  <si>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</si>
  <si>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</si>
  <si>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</si>
  <si>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</si>
  <si>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</si>
  <si>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</si>
  <si>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</si>
  <si>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</si>
  <si>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</si>
  <si>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</si>
  <si>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</si>
  <si>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</si>
  <si>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</si>
  <si>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</si>
  <si>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</si>
  <si>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</si>
  <si>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</si>
  <si>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</si>
  <si>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</si>
  <si>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</si>
  <si>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</si>
  <si>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</si>
  <si>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</si>
  <si>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</si>
  <si>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</si>
  <si>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</si>
  <si>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</si>
  <si>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</si>
  <si>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</si>
  <si>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</si>
  <si>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</si>
  <si>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</si>
  <si>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</si>
  <si>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</si>
  <si>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</si>
  <si>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</si>
  <si>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</si>
  <si>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</si>
  <si>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</si>
  <si>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</si>
  <si>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</si>
  <si>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</si>
  <si>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</si>
  <si>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</si>
  <si>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</si>
  <si>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</si>
  <si>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</si>
  <si>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</si>
  <si>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</si>
  <si>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</si>
  <si>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</si>
  <si>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</si>
  <si>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</si>
  <si>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</si>
  <si>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</si>
  <si>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</si>
  <si>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</si>
  <si>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</si>
  <si>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</si>
  <si>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</si>
  <si>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</si>
  <si>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</si>
  <si>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</si>
  <si>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</si>
  <si>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</si>
  <si>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</si>
  <si>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</si>
  <si>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</si>
  <si>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</si>
  <si>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</si>
  <si>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</si>
  <si>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</si>
  <si>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</si>
  <si>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</si>
  <si>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</si>
  <si>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</si>
  <si>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</si>
  <si>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</si>
  <si>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</si>
  <si>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</si>
  <si>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</si>
  <si>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</si>
  <si>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</si>
  <si>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</si>
  <si>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</si>
  <si>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</si>
  <si>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</si>
  <si>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</si>
  <si>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</si>
  <si>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</si>
  <si>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</si>
  <si>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</si>
  <si>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</si>
  <si>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</si>
  <si>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</si>
  <si>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</si>
  <si>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</si>
  <si>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</si>
  <si>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</si>
  <si>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</si>
  <si>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</si>
  <si>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</si>
  <si>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</si>
  <si>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</si>
  <si>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</si>
  <si>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</si>
  <si>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</si>
  <si>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</si>
  <si>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</si>
  <si>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</si>
  <si>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</si>
  <si>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</si>
  <si>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</si>
  <si>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</si>
  <si>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</si>
  <si>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</si>
  <si>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</si>
  <si>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</si>
  <si>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</si>
  <si>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</si>
  <si>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</si>
  <si>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</si>
  <si>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</si>
  <si>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</si>
  <si>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</si>
  <si>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</si>
  <si>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</si>
  <si>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</si>
  <si>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</si>
  <si>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</si>
  <si>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</si>
  <si>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</si>
  <si>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</si>
  <si>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</si>
  <si>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</si>
  <si>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</si>
  <si>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</si>
  <si>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</si>
  <si>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</si>
  <si>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</si>
  <si>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</si>
  <si>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</si>
  <si>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</si>
  <si>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</si>
  <si>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</si>
  <si>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</si>
  <si>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</si>
  <si>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</si>
  <si>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</si>
  <si>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</si>
  <si>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</si>
  <si>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</si>
  <si>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</si>
  <si>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</si>
  <si>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</si>
  <si>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</si>
  <si>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</si>
  <si>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</si>
  <si>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</si>
  <si>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</si>
  <si>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</si>
  <si>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</si>
  <si>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</si>
  <si>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</si>
  <si>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</si>
  <si>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</si>
  <si>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</si>
  <si>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</si>
  <si>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</si>
  <si>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</si>
  <si>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</si>
  <si>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</si>
  <si>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</si>
  <si>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</si>
  <si>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</si>
  <si>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</si>
  <si>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</si>
  <si>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</si>
  <si>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</si>
  <si>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</si>
  <si>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</si>
  <si>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</si>
  <si>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</si>
  <si>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</si>
  <si>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</si>
  <si>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</si>
  <si>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</si>
  <si>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</si>
  <si>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</si>
  <si>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</si>
  <si>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</si>
  <si>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</si>
  <si>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</si>
  <si>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</si>
  <si>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</si>
  <si>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</si>
  <si>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</si>
  <si>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</si>
  <si>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</si>
  <si>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</si>
  <si>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</si>
  <si>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</si>
  <si>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</si>
  <si>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</si>
  <si>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</si>
  <si>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</si>
  <si>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</si>
  <si>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</si>
  <si>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</si>
  <si>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</si>
  <si>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</si>
  <si>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</si>
  <si>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</si>
  <si>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</si>
  <si>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</si>
  <si>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</si>
  <si>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</si>
  <si>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</si>
  <si>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</si>
  <si>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</si>
  <si>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</si>
  <si>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</si>
  <si>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</si>
  <si>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</si>
  <si>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</si>
  <si>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</si>
  <si>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</si>
  <si>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</si>
  <si>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</si>
  <si>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</si>
  <si>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</si>
  <si>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</si>
  <si>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</si>
  <si>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</si>
  <si>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</si>
  <si>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</si>
  <si>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</si>
  <si>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</si>
  <si>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</si>
  <si>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</si>
  <si>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</si>
  <si>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</si>
  <si>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</si>
  <si>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</si>
  <si>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</si>
  <si>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</si>
  <si>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</si>
  <si>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</si>
  <si>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</si>
  <si>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</si>
  <si>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</si>
  <si>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</si>
  <si>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</si>
  <si>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</si>
  <si>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</si>
  <si>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</si>
  <si>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</si>
  <si>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</si>
  <si>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</si>
  <si>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</si>
  <si>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</si>
  <si>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</si>
  <si>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</si>
  <si>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</si>
  <si>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</si>
  <si>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</si>
  <si>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</si>
  <si>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</si>
  <si>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</si>
  <si>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</si>
  <si>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</si>
  <si>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</si>
  <si>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</si>
  <si>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</si>
  <si>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</si>
  <si>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</si>
  <si>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</si>
  <si>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</si>
  <si>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</si>
  <si>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</si>
  <si>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</si>
  <si>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</si>
  <si>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</si>
  <si>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</si>
  <si>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</si>
  <si>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</si>
  <si>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</si>
  <si>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</si>
  <si>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</si>
  <si>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</si>
  <si>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</si>
  <si>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</si>
  <si>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</si>
  <si>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</si>
  <si>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</si>
  <si>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</si>
  <si>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</si>
  <si>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</si>
  <si>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</si>
  <si>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</si>
  <si>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</si>
  <si>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</si>
  <si>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</si>
  <si>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</si>
  <si>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</si>
  <si>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</si>
  <si>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</si>
  <si>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</si>
  <si>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</si>
  <si>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</si>
  <si>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</si>
  <si>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</si>
  <si>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</si>
  <si>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</si>
  <si>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</si>
  <si>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</si>
  <si>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</si>
  <si>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</si>
  <si>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</si>
  <si>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</si>
  <si>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</si>
  <si>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</si>
  <si>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</si>
  <si>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</si>
  <si>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</si>
  <si>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</si>
  <si>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</si>
  <si>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</si>
  <si>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</si>
  <si>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</si>
  <si>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</si>
  <si>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</si>
  <si>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</si>
  <si>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</si>
  <si>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</si>
  <si>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</si>
  <si>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</si>
  <si>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</si>
  <si>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</si>
  <si>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</si>
  <si>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</si>
  <si>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</si>
  <si>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</si>
  <si>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</si>
  <si>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</si>
  <si>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</si>
  <si>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</si>
  <si>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</si>
  <si>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</si>
  <si>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</si>
  <si>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</si>
  <si>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</si>
  <si>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</si>
  <si>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</si>
  <si>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</si>
  <si>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</si>
  <si>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</si>
  <si>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</si>
  <si>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</si>
  <si>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</si>
  <si>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</si>
  <si>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</si>
  <si>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</si>
  <si>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</si>
  <si>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</si>
  <si>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</si>
  <si>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</si>
  <si>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</si>
  <si>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</si>
  <si>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</si>
  <si>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</si>
  <si>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</si>
  <si>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</si>
  <si>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</si>
  <si>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</si>
  <si>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</si>
  <si>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</si>
  <si>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</si>
  <si>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</si>
  <si>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</si>
  <si>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</si>
  <si>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</si>
  <si>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</si>
  <si>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</si>
  <si>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</si>
  <si>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</si>
  <si>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</si>
  <si>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</si>
  <si>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</si>
  <si>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</si>
  <si>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</si>
  <si>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</si>
  <si>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</si>
  <si>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</si>
  <si>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</si>
  <si>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</si>
  <si>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</si>
  <si>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</si>
  <si>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</si>
  <si>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</si>
  <si>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</si>
  <si>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</si>
  <si>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</si>
  <si>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</si>
  <si>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</si>
  <si>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</si>
  <si>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</si>
  <si>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</si>
  <si>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</si>
  <si>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</si>
  <si>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</si>
  <si>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</si>
  <si>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</si>
  <si>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</si>
  <si>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</si>
  <si>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</si>
  <si>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</si>
  <si>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</si>
  <si>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</si>
  <si>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</si>
  <si>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</si>
  <si>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</si>
  <si>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</si>
  <si>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</si>
  <si>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</si>
  <si>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</si>
  <si>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</si>
  <si>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</si>
  <si>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</si>
  <si>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</si>
  <si>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</si>
  <si>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</si>
  <si>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</si>
  <si>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</si>
  <si>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</si>
  <si>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</si>
  <si>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</si>
  <si>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</si>
  <si>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</si>
  <si>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</si>
  <si>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</si>
  <si>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</si>
  <si>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</si>
  <si>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</si>
  <si>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</si>
  <si>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</si>
  <si>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</si>
  <si>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</si>
  <si>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</si>
  <si>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</si>
  <si>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</si>
  <si>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</si>
  <si>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</si>
  <si>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</si>
  <si>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</si>
  <si>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</si>
  <si>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</si>
  <si>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</si>
  <si>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</si>
  <si>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</si>
  <si>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</si>
  <si>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</si>
  <si>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</si>
  <si>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</si>
  <si>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</si>
  <si>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</si>
  <si>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</si>
  <si>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</si>
  <si>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</si>
  <si>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</si>
  <si>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</si>
  <si>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</si>
  <si>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</si>
  <si>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</si>
  <si>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</si>
  <si>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</si>
  <si>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</si>
  <si>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</si>
  <si>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</si>
  <si>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</si>
  <si>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</si>
  <si>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</si>
  <si>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</si>
  <si>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</si>
  <si>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</si>
  <si>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</si>
  <si>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</si>
  <si>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</si>
  <si>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</si>
  <si>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</si>
  <si>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</si>
  <si>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</si>
  <si>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</si>
  <si>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</si>
  <si>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</si>
  <si>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</si>
  <si>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</si>
  <si>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</si>
  <si>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</si>
  <si>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</si>
  <si>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</si>
  <si>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</si>
  <si>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</si>
  <si>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</si>
  <si>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</si>
  <si>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</si>
  <si>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</si>
  <si>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</si>
  <si>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</si>
  <si>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</si>
  <si>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</si>
  <si>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</si>
  <si>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</si>
  <si>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</si>
  <si>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</si>
  <si>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</si>
  <si>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</si>
  <si>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</si>
  <si>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</si>
  <si>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</si>
  <si>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</si>
  <si>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</si>
  <si>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</si>
  <si>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</si>
  <si>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</si>
  <si>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</si>
  <si>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</si>
  <si>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</si>
  <si>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</si>
  <si>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</si>
  <si>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</si>
  <si>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</si>
  <si>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</si>
  <si>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</si>
  <si>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</si>
  <si>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</si>
  <si>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</si>
  <si>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</si>
  <si>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</si>
  <si>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</si>
  <si>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</si>
  <si>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</si>
  <si>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</si>
  <si>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</si>
  <si>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</si>
  <si>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</si>
  <si>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</si>
  <si>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</si>
  <si>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</si>
  <si>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</si>
  <si>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</si>
  <si>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</si>
  <si>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</si>
  <si>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</si>
  <si>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</si>
  <si>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</si>
  <si>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</si>
  <si>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</si>
  <si>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</si>
  <si>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</si>
  <si>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</si>
  <si>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</si>
  <si>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</si>
  <si>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</si>
  <si>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</si>
  <si>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</si>
  <si>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</si>
  <si>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</si>
  <si>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</si>
  <si>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</si>
  <si>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</si>
  <si>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</si>
  <si>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</si>
  <si>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</si>
  <si>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</si>
  <si>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</si>
  <si>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</si>
  <si>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</si>
  <si>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</si>
  <si>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</si>
  <si>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</si>
  <si>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</si>
  <si>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</si>
  <si>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</si>
  <si>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</si>
  <si>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</si>
  <si>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</si>
  <si>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</si>
  <si>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</si>
  <si>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</si>
  <si>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</si>
  <si>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</si>
  <si>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</si>
  <si>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</si>
  <si>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</si>
  <si>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</si>
  <si>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</si>
  <si>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</si>
  <si>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</si>
  <si>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</si>
  <si>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</si>
  <si>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</si>
  <si>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</si>
  <si>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</si>
  <si>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</si>
  <si>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</si>
  <si>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</si>
  <si>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</si>
  <si>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</si>
  <si>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</si>
  <si>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</si>
  <si>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</si>
  <si>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</si>
  <si>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</si>
  <si>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</si>
  <si>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</si>
  <si>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</si>
  <si>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</si>
  <si>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</si>
  <si>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</si>
  <si>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</si>
  <si>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</si>
  <si>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</si>
  <si>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</si>
  <si>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</si>
  <si>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</si>
  <si>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</si>
  <si>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</si>
  <si>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</si>
  <si>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</si>
  <si>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</si>
  <si>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</si>
  <si>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</si>
  <si>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</si>
  <si>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</si>
  <si>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</si>
  <si>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</si>
  <si>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</si>
  <si>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</si>
  <si>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</si>
  <si>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</si>
  <si>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</si>
  <si>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</si>
  <si>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</si>
  <si>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</si>
  <si>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</si>
  <si>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</si>
  <si>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</si>
  <si>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</si>
  <si>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</si>
  <si>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</si>
  <si>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</si>
  <si>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</si>
  <si>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</si>
  <si>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</si>
  <si>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</si>
  <si>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</si>
  <si>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</si>
  <si>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</si>
  <si>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</si>
  <si>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</si>
  <si>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</si>
  <si>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</si>
  <si>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</si>
  <si>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</si>
  <si>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</si>
  <si>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</si>
  <si>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</si>
  <si>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</si>
  <si>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</si>
  <si>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</si>
  <si>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</si>
  <si>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</si>
  <si>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</si>
  <si>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</si>
  <si>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</si>
  <si>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</si>
  <si>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</si>
  <si>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</si>
  <si>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</si>
  <si>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</si>
  <si>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</si>
  <si>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</si>
  <si>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</si>
  <si>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</si>
  <si>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</si>
  <si>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</si>
  <si>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</si>
  <si>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</si>
  <si>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</si>
  <si>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</si>
  <si>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</si>
  <si>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</si>
  <si>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</si>
  <si>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</si>
  <si>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</si>
  <si>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</si>
  <si>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</si>
  <si>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</si>
  <si>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</si>
  <si>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</si>
  <si>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</si>
  <si>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</si>
  <si>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</si>
  <si>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</si>
  <si>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</si>
  <si>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</si>
  <si>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</si>
  <si>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</si>
  <si>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</si>
  <si>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</si>
  <si>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</si>
  <si>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</si>
  <si>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</si>
  <si>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</si>
  <si>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</si>
  <si>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</si>
  <si>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</si>
  <si>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</si>
  <si>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</si>
  <si>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</si>
  <si>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</si>
  <si>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</si>
  <si>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</si>
  <si>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</si>
  <si>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</si>
  <si>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</si>
  <si>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</si>
  <si>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</si>
  <si>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</si>
  <si>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</si>
  <si>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</si>
  <si>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</si>
  <si>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</si>
  <si>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</si>
  <si>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</si>
  <si>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</si>
  <si>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</si>
  <si>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</si>
  <si>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</si>
  <si>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</si>
  <si>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</si>
  <si>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</si>
  <si>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</si>
  <si>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</si>
  <si>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</si>
  <si>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</si>
  <si>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</si>
  <si>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</si>
  <si>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</si>
  <si>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</si>
  <si>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</si>
  <si>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</si>
  <si>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</si>
  <si>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</si>
  <si>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</si>
  <si>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</si>
  <si>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</si>
  <si>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</si>
  <si>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</si>
  <si>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</si>
  <si>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</si>
  <si>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</si>
  <si>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</si>
  <si>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</si>
  <si>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</si>
  <si>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</si>
  <si>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</si>
  <si>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</si>
  <si>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</si>
  <si>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</si>
  <si>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</si>
  <si>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</si>
  <si>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</si>
  <si>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</si>
  <si>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</si>
  <si>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</si>
  <si>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</si>
  <si>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</si>
  <si>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</si>
  <si>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</si>
  <si>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</si>
  <si>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</si>
  <si>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</si>
  <si>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</si>
  <si>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</si>
  <si>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</si>
  <si>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</si>
  <si>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</si>
  <si>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</si>
  <si>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</si>
  <si>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</si>
  <si>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</si>
  <si>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</si>
  <si>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</si>
  <si>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</si>
  <si>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</si>
  <si>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</si>
  <si>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</si>
  <si>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</si>
  <si>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</si>
  <si>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</si>
  <si>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</si>
  <si>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</si>
  <si>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</si>
  <si>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</si>
  <si>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</si>
  <si>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</si>
  <si>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</si>
  <si>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</si>
  <si>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</si>
  <si>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</si>
  <si>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</si>
  <si>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</si>
  <si>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</si>
  <si>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</si>
  <si>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</si>
  <si>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</si>
  <si>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</si>
  <si>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</si>
  <si>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</si>
  <si>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</si>
  <si>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</si>
  <si>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</si>
  <si>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</si>
  <si>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</si>
  <si>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</si>
  <si>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</si>
  <si>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</si>
  <si>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</si>
  <si>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</si>
  <si>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</si>
  <si>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</si>
  <si>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</si>
  <si>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</si>
  <si>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</si>
  <si>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</si>
  <si>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</si>
  <si>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</si>
  <si>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</si>
  <si>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</si>
  <si>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</si>
  <si>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</si>
  <si>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</si>
  <si>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</si>
  <si>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</si>
  <si>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</si>
  <si>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</si>
  <si>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</si>
  <si>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</si>
  <si>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</si>
  <si>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</si>
  <si>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</si>
  <si>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</si>
  <si>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</si>
  <si>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</si>
  <si>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</si>
  <si>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</si>
  <si>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</si>
  <si>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</si>
  <si>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</si>
  <si>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</si>
  <si>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</si>
  <si>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</si>
  <si>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</si>
  <si>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</si>
  <si>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</si>
  <si>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</si>
  <si>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</si>
  <si>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</si>
  <si>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</si>
  <si>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</si>
  <si>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</si>
  <si>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</si>
  <si>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</si>
  <si>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</si>
  <si>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</si>
  <si>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</si>
  <si>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</si>
  <si>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</si>
  <si>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</si>
  <si>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</si>
  <si>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</si>
  <si>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</si>
  <si>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</si>
  <si>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</si>
  <si>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</si>
  <si>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</si>
  <si>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</si>
  <si>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</si>
  <si>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</si>
  <si>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</si>
  <si>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</si>
  <si>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</si>
  <si>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</si>
  <si>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</si>
  <si>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</si>
  <si>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</si>
  <si>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</si>
  <si>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</si>
  <si>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</si>
  <si>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</si>
  <si>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</si>
  <si>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</si>
  <si>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</si>
  <si>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</si>
  <si>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</si>
  <si>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</si>
  <si>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</si>
  <si>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</si>
  <si>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</si>
  <si>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</si>
  <si>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</si>
  <si>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</si>
  <si>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</si>
  <si>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</si>
  <si>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</si>
  <si>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</si>
  <si>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</si>
  <si>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</si>
  <si>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</si>
  <si>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</si>
  <si>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</si>
  <si>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</si>
  <si>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</si>
  <si>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</si>
  <si>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</si>
  <si>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</si>
  <si>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</si>
  <si>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</si>
  <si>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</si>
  <si>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</si>
  <si>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</si>
  <si>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</si>
  <si>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</si>
  <si>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</si>
  <si>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</si>
  <si>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</si>
  <si>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</si>
  <si>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</si>
  <si>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</si>
  <si>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</si>
  <si>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</si>
  <si>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</si>
  <si>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</si>
  <si>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</si>
  <si>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</si>
  <si>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</si>
  <si>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</si>
  <si>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</si>
  <si>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</si>
  <si>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</si>
  <si>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</si>
  <si>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</si>
  <si>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</si>
  <si>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</si>
  <si>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</si>
  <si>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</si>
  <si>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</si>
  <si>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</si>
  <si>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</si>
  <si>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</si>
  <si>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</si>
  <si>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</si>
  <si>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</si>
  <si>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</si>
  <si>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</si>
  <si>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</si>
  <si>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</si>
  <si>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</si>
  <si>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</si>
  <si>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</si>
  <si>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</si>
  <si>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</si>
  <si>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</si>
  <si>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</si>
  <si>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</si>
  <si>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</si>
  <si>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</si>
  <si>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</si>
  <si>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</si>
  <si>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</si>
  <si>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</si>
  <si>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</si>
  <si>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</si>
  <si>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</si>
  <si>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</si>
  <si>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</si>
  <si>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</si>
  <si>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</si>
  <si>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</si>
  <si>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</si>
  <si>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</si>
  <si>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</si>
  <si>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</si>
  <si>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</si>
  <si>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</si>
  <si>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</si>
  <si>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</si>
  <si>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</si>
  <si>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</si>
  <si>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</si>
  <si>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</si>
  <si>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</si>
  <si>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</si>
  <si>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</si>
  <si>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</si>
  <si>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</si>
  <si>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</si>
  <si>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</si>
  <si>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</si>
  <si>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</si>
  <si>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</si>
  <si>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</si>
  <si>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</si>
  <si>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</si>
  <si>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</si>
  <si>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</si>
  <si>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</si>
  <si>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</si>
  <si>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</si>
  <si>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</si>
  <si>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</si>
  <si>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</si>
  <si>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</si>
  <si>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</si>
  <si>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</si>
  <si>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</si>
  <si>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</si>
  <si>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</si>
  <si>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</si>
  <si>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</si>
  <si>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</si>
  <si>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</si>
  <si>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</si>
  <si>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</si>
  <si>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</si>
  <si>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</si>
  <si>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</si>
  <si>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</si>
  <si>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</si>
  <si>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</si>
  <si>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</si>
  <si>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</si>
  <si>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</si>
  <si>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</si>
  <si>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</si>
  <si>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</si>
  <si>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</si>
  <si>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</si>
  <si>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</si>
  <si>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</si>
  <si>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</si>
  <si>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</si>
  <si>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</si>
  <si>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</si>
  <si>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</si>
  <si>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</si>
  <si>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</si>
  <si>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</si>
  <si>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</si>
  <si>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</si>
  <si>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</si>
  <si>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</si>
  <si>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</si>
  <si>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</si>
  <si>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</si>
  <si>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</si>
  <si>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</si>
  <si>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</si>
  <si>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</si>
  <si>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</si>
  <si>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</si>
  <si>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</si>
  <si>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</si>
  <si>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</si>
  <si>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</si>
  <si>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</si>
  <si>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</si>
  <si>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</si>
  <si>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</si>
  <si>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</si>
  <si>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</si>
  <si>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</si>
  <si>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</si>
  <si>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</si>
  <si>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</si>
  <si>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</si>
  <si>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</si>
  <si>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</si>
  <si>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</si>
  <si>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</si>
  <si>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</si>
  <si>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</si>
  <si>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</si>
  <si>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</si>
  <si>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</si>
  <si>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</si>
  <si>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</si>
  <si>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</si>
  <si>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</si>
  <si>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</si>
  <si>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</si>
  <si>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</si>
  <si>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</si>
  <si>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</si>
  <si>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</si>
  <si>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</si>
  <si>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</si>
  <si>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</si>
  <si>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</si>
  <si>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</si>
  <si>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</si>
  <si>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</si>
  <si>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</si>
  <si>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</si>
  <si>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</si>
  <si>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</si>
  <si>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</si>
  <si>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</si>
  <si>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</si>
  <si>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</si>
  <si>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</si>
  <si>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</si>
  <si>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</si>
  <si>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</si>
  <si>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</si>
  <si>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</si>
  <si>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</si>
  <si>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</si>
  <si>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</si>
  <si>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</si>
  <si>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</si>
  <si>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</si>
  <si>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</si>
  <si>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</si>
  <si>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</si>
  <si>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</si>
  <si>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</si>
  <si>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</si>
  <si>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</si>
  <si>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</si>
  <si>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</si>
  <si>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</si>
  <si>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</si>
  <si>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</si>
  <si>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</si>
  <si>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</si>
  <si>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</si>
  <si>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</si>
  <si>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</si>
  <si>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</si>
  <si>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</si>
  <si>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</si>
  <si>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</si>
  <si>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</si>
  <si>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</si>
  <si>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</si>
  <si>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</si>
  <si>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</si>
  <si>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</si>
  <si>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</si>
  <si>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</si>
  <si>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</si>
  <si>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</si>
  <si>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</si>
  <si>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</si>
  <si>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</si>
  <si>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</si>
  <si>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</si>
  <si>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</si>
  <si>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</si>
  <si>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</si>
  <si>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</si>
  <si>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</si>
  <si>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</si>
  <si>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</si>
  <si>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</si>
  <si>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</si>
  <si>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</si>
  <si>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</si>
  <si>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</si>
  <si>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</si>
  <si>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</si>
  <si>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</si>
  <si>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</si>
  <si>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</si>
  <si>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</si>
  <si>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</si>
  <si>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</si>
  <si>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</si>
  <si>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</si>
  <si>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</si>
  <si>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</si>
  <si>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</si>
  <si>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</si>
  <si>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</si>
  <si>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</si>
  <si>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</si>
  <si>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</si>
  <si>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</si>
  <si>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</si>
  <si>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</si>
  <si>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</si>
  <si>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</si>
  <si>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</si>
  <si>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</si>
  <si>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</si>
  <si>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</si>
  <si>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</si>
  <si>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</si>
  <si>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</si>
  <si>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</si>
  <si>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</si>
  <si>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</si>
  <si>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</si>
  <si>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</si>
  <si>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</si>
  <si>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</si>
  <si>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</si>
  <si>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</si>
  <si>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</si>
  <si>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</si>
  <si>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</si>
  <si>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</si>
  <si>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</si>
  <si>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</si>
  <si>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</si>
  <si>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</si>
  <si>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</si>
  <si>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</si>
  <si>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</si>
  <si>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</si>
  <si>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</si>
  <si>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</si>
  <si>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</si>
  <si>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</si>
  <si>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</si>
  <si>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</si>
  <si>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</si>
  <si>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</si>
  <si>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</si>
  <si>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</si>
  <si>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</si>
  <si>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</si>
  <si>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</si>
  <si>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</si>
  <si>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</si>
  <si>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</si>
  <si>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</si>
  <si>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</si>
  <si>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</si>
  <si>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</si>
  <si>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</si>
  <si>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</si>
  <si>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</si>
  <si>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</si>
  <si>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</si>
  <si>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</si>
  <si>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</si>
  <si>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</si>
  <si>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</si>
  <si>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</si>
  <si>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</si>
  <si>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</si>
  <si>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</si>
  <si>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</si>
  <si>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</si>
  <si>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</si>
  <si>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</si>
  <si>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</si>
  <si>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</si>
  <si>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</si>
  <si>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</si>
  <si>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</si>
  <si>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</si>
  <si>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</si>
  <si>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</si>
  <si>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</si>
  <si>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</si>
  <si>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</si>
  <si>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</si>
  <si>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</si>
  <si>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</si>
  <si>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</si>
  <si>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</si>
  <si>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</si>
  <si>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</si>
  <si>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</si>
  <si>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</si>
  <si>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</si>
  <si>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</si>
  <si>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</si>
  <si>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</si>
  <si>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</si>
  <si>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</si>
  <si>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</si>
  <si>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</si>
  <si>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</si>
  <si>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</si>
  <si>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</si>
  <si>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</si>
  <si>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</si>
  <si>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</si>
  <si>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</si>
  <si>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</si>
  <si>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</si>
  <si>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</si>
  <si>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</si>
  <si>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</si>
  <si>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</si>
  <si>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</si>
  <si>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</si>
  <si>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</si>
  <si>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</si>
  <si>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</si>
  <si>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</si>
  <si>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</si>
  <si>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</si>
  <si>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</si>
  <si>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</si>
  <si>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</si>
  <si>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</si>
  <si>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</si>
  <si>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</si>
  <si>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</si>
  <si>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</si>
  <si>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</si>
  <si>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</si>
  <si>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</si>
  <si>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</si>
  <si>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</si>
  <si>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</si>
  <si>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</si>
  <si>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</si>
  <si>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</si>
  <si>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</si>
  <si>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</si>
  <si>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</si>
  <si>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</si>
  <si>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</si>
  <si>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</si>
  <si>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</si>
  <si>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</si>
  <si>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</si>
  <si>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</si>
  <si>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</si>
  <si>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</si>
  <si>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</si>
  <si>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</si>
  <si>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</si>
  <si>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</si>
  <si>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</si>
  <si>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</si>
  <si>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</si>
  <si>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</si>
  <si>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</si>
  <si>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</si>
  <si>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</si>
  <si>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</si>
  <si>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</si>
  <si>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</si>
  <si>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</si>
  <si>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</si>
  <si>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</si>
  <si>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</si>
  <si>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</si>
  <si>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</si>
  <si>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</si>
  <si>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</si>
  <si>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</si>
  <si>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</si>
  <si>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</si>
  <si>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</si>
  <si>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</si>
  <si>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</si>
  <si>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</si>
  <si>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</si>
  <si>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</si>
  <si>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</si>
  <si>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</si>
  <si>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</si>
  <si>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</si>
  <si>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</si>
  <si>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</si>
  <si>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</si>
  <si>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</si>
  <si>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</si>
  <si>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</si>
  <si>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</si>
  <si>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</si>
  <si>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</si>
  <si>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</si>
  <si>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</si>
  <si>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</si>
  <si>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</si>
  <si>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</si>
  <si>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</si>
  <si>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</si>
  <si>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</si>
  <si>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</si>
  <si>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</si>
  <si>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</si>
  <si>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</si>
  <si>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</si>
  <si>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</si>
  <si>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</si>
  <si>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</si>
  <si>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</si>
  <si>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</si>
  <si>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</si>
  <si>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</si>
  <si>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</si>
  <si>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</si>
  <si>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</si>
  <si>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</si>
  <si>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</si>
  <si>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</si>
  <si>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</si>
  <si>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</si>
  <si>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</si>
  <si>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</si>
  <si>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</si>
  <si>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</si>
  <si>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</si>
  <si>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</si>
  <si>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</si>
  <si>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</si>
  <si>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</si>
  <si>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</si>
  <si>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</si>
  <si>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</si>
  <si>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</si>
  <si>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</si>
  <si>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</si>
  <si>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</si>
  <si>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</si>
  <si>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</si>
  <si>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</si>
  <si>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</si>
  <si>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</si>
  <si>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</si>
  <si>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</si>
  <si>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</si>
  <si>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</si>
  <si>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</si>
  <si>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</si>
  <si>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</si>
  <si>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</si>
  <si>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</si>
  <si>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</si>
  <si>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</si>
  <si>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</si>
  <si>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</si>
  <si>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</si>
  <si>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</si>
  <si>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</si>
  <si>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</si>
  <si>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</si>
  <si>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</si>
  <si>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</si>
  <si>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</si>
  <si>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</si>
  <si>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</si>
  <si>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</si>
  <si>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</si>
  <si>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</si>
  <si>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</si>
  <si>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</si>
  <si>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</si>
  <si>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</si>
  <si>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</si>
  <si>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</si>
  <si>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</si>
  <si>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</si>
  <si>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</si>
  <si>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</si>
  <si>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</si>
  <si>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</si>
  <si>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</si>
  <si>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</si>
  <si>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</si>
  <si>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</si>
  <si>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</si>
  <si>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</si>
  <si>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</si>
  <si>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</si>
  <si>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</si>
  <si>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</si>
  <si>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</si>
  <si>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</si>
  <si>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</si>
  <si>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</si>
  <si>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</si>
  <si>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</si>
  <si>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</si>
  <si>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</si>
  <si>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</si>
  <si>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</si>
  <si>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</si>
  <si>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</si>
  <si>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</si>
  <si>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</si>
  <si>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</si>
  <si>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</si>
  <si>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</si>
  <si>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</si>
  <si>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</si>
  <si>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</si>
  <si>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</si>
  <si>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</si>
  <si>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</si>
  <si>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</si>
  <si>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</si>
  <si>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</si>
  <si>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</si>
  <si>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</si>
  <si>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</si>
  <si>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</si>
  <si>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</si>
  <si>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</si>
  <si>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</si>
  <si>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</si>
  <si>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</si>
  <si>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</si>
  <si>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</si>
  <si>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</si>
  <si>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</si>
  <si>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</si>
  <si>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</si>
  <si>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</si>
  <si>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</si>
  <si>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</si>
  <si>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</si>
  <si>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</si>
  <si>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</si>
  <si>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</si>
  <si>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</si>
  <si>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</si>
  <si>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</si>
  <si>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</si>
  <si>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</si>
  <si>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</si>
  <si>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</si>
  <si>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</si>
  <si>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</si>
  <si>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</si>
  <si>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</si>
  <si>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</si>
  <si>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</si>
  <si>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</si>
  <si>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</si>
  <si>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</si>
  <si>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</si>
  <si>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</si>
  <si>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</si>
  <si>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</si>
  <si>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</si>
  <si>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</si>
  <si>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</si>
  <si>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</si>
  <si>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</si>
  <si>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</si>
  <si>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</si>
  <si>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</si>
  <si>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</si>
  <si>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</si>
  <si>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</si>
  <si>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</si>
  <si>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</si>
  <si>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</si>
  <si>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</si>
  <si>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</si>
  <si>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</si>
  <si>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</si>
  <si>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</si>
  <si>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</si>
  <si>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</si>
  <si>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</si>
  <si>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</si>
  <si>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</si>
  <si>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</si>
  <si>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</si>
  <si>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</si>
  <si>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</si>
  <si>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</si>
  <si>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</si>
  <si>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</si>
  <si>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</si>
  <si>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</si>
  <si>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</si>
  <si>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</si>
  <si>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</si>
  <si>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</si>
  <si>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</si>
  <si>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</si>
  <si>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</si>
  <si>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</si>
  <si>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</si>
  <si>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</si>
  <si>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</si>
  <si>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</si>
  <si>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</si>
  <si>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</si>
  <si>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</si>
  <si>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</si>
  <si>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</si>
  <si>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</si>
  <si>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</si>
  <si>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</si>
  <si>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</si>
  <si>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</si>
  <si>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</si>
  <si>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</si>
  <si>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</si>
  <si>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</si>
  <si>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</si>
  <si>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</si>
  <si>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</si>
  <si>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</si>
  <si>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</si>
  <si>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</si>
  <si>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</si>
  <si>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</si>
  <si>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</si>
  <si>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</si>
  <si>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</si>
  <si>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</si>
  <si>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</si>
  <si>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</si>
  <si>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</si>
  <si>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</si>
  <si>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</si>
  <si>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</si>
  <si>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</si>
  <si>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</si>
  <si>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</si>
  <si>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</si>
  <si>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</si>
  <si>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</si>
  <si>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</si>
  <si>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</si>
  <si>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</si>
  <si>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</si>
  <si>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</si>
  <si>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</si>
  <si>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</si>
  <si>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</si>
  <si>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</si>
  <si>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</si>
  <si>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</si>
  <si>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</si>
  <si>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</si>
  <si>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</si>
  <si>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</si>
  <si>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</si>
  <si>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</si>
  <si>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</si>
  <si>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</si>
  <si>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</si>
  <si>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</si>
  <si>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</si>
  <si>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</si>
  <si>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</si>
  <si>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</si>
  <si>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</si>
  <si>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</si>
  <si>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</si>
  <si>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</si>
  <si>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</si>
  <si>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</si>
  <si>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</si>
  <si>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</si>
  <si>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</si>
  <si>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</si>
  <si>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</si>
  <si>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</si>
  <si>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</si>
  <si>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</si>
  <si>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</si>
  <si>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</si>
  <si>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</si>
  <si>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</si>
  <si>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</si>
  <si>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</si>
  <si>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</si>
  <si>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</si>
  <si>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</si>
  <si>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</si>
  <si>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</si>
  <si>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</si>
  <si>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</si>
  <si>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</si>
  <si>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</si>
  <si>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</si>
  <si>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</si>
  <si>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</si>
  <si>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</si>
  <si>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</si>
  <si>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</si>
  <si>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</si>
  <si>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</si>
  <si>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</si>
  <si>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</si>
  <si>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</si>
  <si>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</si>
  <si>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</si>
  <si>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</si>
  <si>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</si>
  <si>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</si>
  <si>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</si>
  <si>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</si>
  <si>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</si>
  <si>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</si>
  <si>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</si>
  <si>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</si>
  <si>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</si>
  <si>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</si>
  <si>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</si>
  <si>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</si>
  <si>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</si>
  <si>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</si>
  <si>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</si>
  <si>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</si>
  <si>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</si>
  <si>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</si>
  <si>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</si>
  <si>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</si>
  <si>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</si>
  <si>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</si>
  <si>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</si>
  <si>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</si>
  <si>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</si>
  <si>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</si>
  <si>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</si>
  <si>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</si>
  <si>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</si>
  <si>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</si>
  <si>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</si>
  <si>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</si>
  <si>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</si>
  <si>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</si>
  <si>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</si>
  <si>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</si>
  <si>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</si>
  <si>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</si>
  <si>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</si>
  <si>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</si>
  <si>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</si>
  <si>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</si>
  <si>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</si>
  <si>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</si>
  <si>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</si>
  <si>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</si>
  <si>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</si>
  <si>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</si>
  <si>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</si>
  <si>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</si>
  <si>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</si>
  <si>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</si>
  <si>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</si>
  <si>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</si>
  <si>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</si>
  <si>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</si>
  <si>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</si>
  <si>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</si>
  <si>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</si>
  <si>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</si>
  <si>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</si>
  <si>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</si>
  <si>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</si>
  <si>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</si>
  <si>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</si>
  <si>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</si>
  <si>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</si>
  <si>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</si>
  <si>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</si>
  <si>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</si>
  <si>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</si>
  <si>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</si>
  <si>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</si>
  <si>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</si>
  <si>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</si>
  <si>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</si>
  <si>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</si>
  <si>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</si>
  <si>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</si>
  <si>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</si>
  <si>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</si>
  <si>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</si>
  <si>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</si>
  <si>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</si>
  <si>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</si>
  <si>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</si>
  <si>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</si>
  <si>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</si>
  <si>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</si>
  <si>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</si>
  <si>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</si>
  <si>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</si>
  <si>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</si>
  <si>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</si>
  <si>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</si>
  <si>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</si>
  <si>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</si>
  <si>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</si>
  <si>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</si>
  <si>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</si>
  <si>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</si>
  <si>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</si>
  <si>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</si>
  <si>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</si>
  <si>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</si>
  <si>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</si>
  <si>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</si>
  <si>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</si>
  <si>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</si>
  <si>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</si>
  <si>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</si>
  <si>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</si>
  <si>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</si>
  <si>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</si>
  <si>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</si>
  <si>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</si>
  <si>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</si>
  <si>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</si>
  <si>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</si>
  <si>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</si>
  <si>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</si>
  <si>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</si>
  <si>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</si>
  <si>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</si>
  <si>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</si>
  <si>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</si>
  <si>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</si>
  <si>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</si>
  <si>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</si>
  <si>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</si>
  <si>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</si>
  <si>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</si>
  <si>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</si>
  <si>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</si>
  <si>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</si>
  <si>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</si>
  <si>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</si>
  <si>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</si>
  <si>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</si>
  <si>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</si>
  <si>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</si>
  <si>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</si>
  <si>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</si>
  <si>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</si>
  <si>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</si>
  <si>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</si>
  <si>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</si>
  <si>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</si>
  <si>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</si>
  <si>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</si>
  <si>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</si>
  <si>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</si>
  <si>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</si>
  <si>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</si>
  <si>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</si>
  <si>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</si>
  <si>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</si>
  <si>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</si>
  <si>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</si>
  <si>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</si>
  <si>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</si>
  <si>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</si>
  <si>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</si>
  <si>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</si>
  <si>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</si>
  <si>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</si>
  <si>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</si>
  <si>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</si>
  <si>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</si>
  <si>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</si>
  <si>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</si>
  <si>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</si>
  <si>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</si>
  <si>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</si>
  <si>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</si>
  <si>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</si>
  <si>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</si>
  <si>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</si>
  <si>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</si>
  <si>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</si>
  <si>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</si>
  <si>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</si>
  <si>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</si>
  <si>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</si>
  <si>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</si>
  <si>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</si>
  <si>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</si>
  <si>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</si>
  <si>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</si>
  <si>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</si>
  <si>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</si>
  <si>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</si>
  <si>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</si>
  <si>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</si>
  <si>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</si>
  <si>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</si>
  <si>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</si>
  <si>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</si>
  <si>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</si>
  <si>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</si>
  <si>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</si>
  <si>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</si>
  <si>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</si>
  <si>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</si>
  <si>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</si>
  <si>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</si>
  <si>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</si>
  <si>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</si>
  <si>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</si>
  <si>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</si>
  <si>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</si>
  <si>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</si>
  <si>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</si>
  <si>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</si>
  <si>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</si>
  <si>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</si>
  <si>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</si>
  <si>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</si>
  <si>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</si>
  <si>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</si>
  <si>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</si>
  <si>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</si>
  <si>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</si>
  <si>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</si>
  <si>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</si>
  <si>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</si>
  <si>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</si>
  <si>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</si>
  <si>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</si>
  <si>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</si>
  <si>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</si>
  <si>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</si>
  <si>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</si>
  <si>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</si>
  <si>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</si>
  <si>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</si>
  <si>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</si>
  <si>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</si>
  <si>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</si>
  <si>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</si>
  <si>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</si>
  <si>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</si>
  <si>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</si>
  <si>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</si>
  <si>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</si>
  <si>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</si>
  <si>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</si>
  <si>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</si>
  <si>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</si>
  <si>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</si>
  <si>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</si>
  <si>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</si>
  <si>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</si>
  <si>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</si>
  <si>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</si>
  <si>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</si>
  <si>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</si>
  <si>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</si>
  <si>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</si>
  <si>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</si>
  <si>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</si>
  <si>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</si>
  <si>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</si>
  <si>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</si>
  <si>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</si>
  <si>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</si>
  <si>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</si>
  <si>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</si>
  <si>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</si>
  <si>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</si>
  <si>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</si>
  <si>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</si>
  <si>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</si>
  <si>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</si>
  <si>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</si>
  <si>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</si>
  <si>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</si>
  <si>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</si>
  <si>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</si>
  <si>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</si>
  <si>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</si>
  <si>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</si>
  <si>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</si>
  <si>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</si>
  <si>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</si>
  <si>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</si>
  <si>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</si>
  <si>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</si>
  <si>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</si>
  <si>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</si>
  <si>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</si>
  <si>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</si>
  <si>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</si>
  <si>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</si>
  <si>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</si>
  <si>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</si>
  <si>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</si>
  <si>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</si>
  <si>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</si>
  <si>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</si>
  <si>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</si>
  <si>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</si>
  <si>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</si>
  <si>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</si>
  <si>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</si>
  <si>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</si>
  <si>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</si>
  <si>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</si>
  <si>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</si>
  <si>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</si>
  <si>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</si>
  <si>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</si>
  <si>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</si>
  <si>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</si>
  <si>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</si>
  <si>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</si>
  <si>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</si>
  <si>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</si>
  <si>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</si>
  <si>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</si>
  <si>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</si>
  <si>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</si>
  <si>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</si>
  <si>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</si>
  <si>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</si>
  <si>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</si>
  <si>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</si>
  <si>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</si>
  <si>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</si>
  <si>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</si>
  <si>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</si>
  <si>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</si>
  <si>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</si>
  <si>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</si>
  <si>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</si>
  <si>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</si>
  <si>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</si>
  <si>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</si>
  <si>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</si>
  <si>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</si>
  <si>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</si>
  <si>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</si>
  <si>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</si>
  <si>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</si>
  <si>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</si>
  <si>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</si>
  <si>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</si>
  <si>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</si>
  <si>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</si>
  <si>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</si>
  <si>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</si>
  <si>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</si>
  <si>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</si>
  <si>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</si>
  <si>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</si>
  <si>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</si>
  <si>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</si>
  <si>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</si>
  <si>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</si>
  <si>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</si>
  <si>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</si>
  <si>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</si>
  <si>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</si>
  <si>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</si>
  <si>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</si>
  <si>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</si>
  <si>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</si>
  <si>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</si>
  <si>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</si>
  <si>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</si>
  <si>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</si>
  <si>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</si>
  <si>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</si>
  <si>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</si>
  <si>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</si>
  <si>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</si>
  <si>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</si>
  <si>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</si>
  <si>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</si>
  <si>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</si>
  <si>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</si>
  <si>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</si>
  <si>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</si>
  <si>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</si>
  <si>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</si>
  <si>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</si>
  <si>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</si>
  <si>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</si>
  <si>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</si>
  <si>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</si>
  <si>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</si>
  <si>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</si>
  <si>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</si>
  <si>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</si>
  <si>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</si>
  <si>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</si>
  <si>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</si>
  <si>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</si>
  <si>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</si>
  <si>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</si>
  <si>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</si>
  <si>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</si>
  <si>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</si>
  <si>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</si>
  <si>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</si>
  <si>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</si>
  <si>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</si>
  <si>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</si>
  <si>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</si>
  <si>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</si>
  <si>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</si>
  <si>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</si>
  <si>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</si>
  <si>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</si>
  <si>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</si>
  <si>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</si>
  <si>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</si>
  <si>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</si>
  <si>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</si>
  <si>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</si>
  <si>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</si>
  <si>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</si>
  <si>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</si>
  <si>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</si>
  <si>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</si>
  <si>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</si>
  <si>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</si>
  <si>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</si>
  <si>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</si>
  <si>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</si>
  <si>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</si>
  <si>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</si>
  <si>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</si>
  <si>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</si>
  <si>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</si>
  <si>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</si>
  <si>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</si>
  <si>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</si>
  <si>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</si>
  <si>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</si>
  <si>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</si>
  <si>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</si>
  <si>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</si>
  <si>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</si>
  <si>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</si>
  <si>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</si>
  <si>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</si>
  <si>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</si>
  <si>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</si>
  <si>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</si>
  <si>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</si>
  <si>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</si>
  <si>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</si>
  <si>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</si>
  <si>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</si>
  <si>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</si>
  <si>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</si>
  <si>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</si>
  <si>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</si>
  <si>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</si>
  <si>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</si>
  <si>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</si>
  <si>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</si>
  <si>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</si>
  <si>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</si>
  <si>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</si>
  <si>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</si>
  <si>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</si>
  <si>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</si>
  <si>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</si>
  <si>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</si>
  <si>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</si>
  <si>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</si>
  <si>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</si>
  <si>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</si>
  <si>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</si>
  <si>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</si>
  <si>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</si>
  <si>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</si>
  <si>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</si>
  <si>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</si>
  <si>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</si>
  <si>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</si>
  <si>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</si>
  <si>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</si>
  <si>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</si>
  <si>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</si>
  <si>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</si>
  <si>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</si>
  <si>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</si>
  <si>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</si>
  <si>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</si>
  <si>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</si>
  <si>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</si>
  <si>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</si>
  <si>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</si>
  <si>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</si>
  <si>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</si>
  <si>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</si>
  <si>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</si>
  <si>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</si>
  <si>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</si>
  <si>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</si>
  <si>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</si>
  <si>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</si>
  <si>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</si>
  <si>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</si>
  <si>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</si>
  <si>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</si>
  <si>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</si>
  <si>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</si>
  <si>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</si>
  <si>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</si>
  <si>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</si>
  <si>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</si>
  <si>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</si>
  <si>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</si>
  <si>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</si>
  <si>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</si>
  <si>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</si>
  <si>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</si>
  <si>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</si>
  <si>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</si>
  <si>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</si>
  <si>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</si>
  <si>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</si>
  <si>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</si>
  <si>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</si>
  <si>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</si>
  <si>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</si>
  <si>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</si>
  <si>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</si>
  <si>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</si>
  <si>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</si>
  <si>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</si>
  <si>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</si>
  <si>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</si>
  <si>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</si>
  <si>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</si>
  <si>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</si>
  <si>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</si>
  <si>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</si>
  <si>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</si>
  <si>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</si>
  <si>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</si>
  <si>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</si>
  <si>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</si>
  <si>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</si>
  <si>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</si>
  <si>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</si>
  <si>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</si>
  <si>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</si>
  <si>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</si>
  <si>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</si>
  <si>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</si>
  <si>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</si>
  <si>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</si>
  <si>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</si>
  <si>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</si>
  <si>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</si>
  <si>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</si>
  <si>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</si>
  <si>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</si>
  <si>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</si>
  <si>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</si>
  <si>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</si>
  <si>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</si>
  <si>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</si>
  <si>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</si>
  <si>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</si>
  <si>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</si>
  <si>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</si>
  <si>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</si>
  <si>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</si>
  <si>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</si>
  <si>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</si>
  <si>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</si>
  <si>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</si>
  <si>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</si>
  <si>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</si>
  <si>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</si>
  <si>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</si>
  <si>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</si>
  <si>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</si>
  <si>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</si>
  <si>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</si>
  <si>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</si>
  <si>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</si>
  <si>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</si>
  <si>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</si>
  <si>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</si>
  <si>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</si>
  <si>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</si>
  <si>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</si>
  <si>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</si>
  <si>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</si>
  <si>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</si>
  <si>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</si>
  <si>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</si>
  <si>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</si>
  <si>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</si>
  <si>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</si>
  <si>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</si>
  <si>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</si>
  <si>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</si>
  <si>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</si>
  <si>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</si>
  <si>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</si>
  <si>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</si>
  <si>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</si>
  <si>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</si>
  <si>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</si>
  <si>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</si>
  <si>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</si>
  <si>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</si>
  <si>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</si>
  <si>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</si>
  <si>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</si>
  <si>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</si>
  <si>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</si>
  <si>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</si>
  <si>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</si>
  <si>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</si>
  <si>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</si>
  <si>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</si>
  <si>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</si>
  <si>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</si>
  <si>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</si>
  <si>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</si>
  <si>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</si>
  <si>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</si>
  <si>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</si>
  <si>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</si>
  <si>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</si>
  <si>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</si>
  <si>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</si>
  <si>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</si>
  <si>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</si>
  <si>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</si>
  <si>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</si>
  <si>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</si>
  <si>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</si>
  <si>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</si>
  <si>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</si>
  <si>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</si>
  <si>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</si>
  <si>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</si>
  <si>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</si>
  <si>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</si>
  <si>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</si>
  <si>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</si>
  <si>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</si>
  <si>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</si>
  <si>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</si>
  <si>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</si>
  <si>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</si>
  <si>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</si>
  <si>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</si>
  <si>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</si>
  <si>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</si>
  <si>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</si>
  <si>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</si>
  <si>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</si>
  <si>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</si>
  <si>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</si>
  <si>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</si>
  <si>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</si>
  <si>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</si>
  <si>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</si>
  <si>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</si>
  <si>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</si>
  <si>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</si>
  <si>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</si>
  <si>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</si>
  <si>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</si>
  <si>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</si>
  <si>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</si>
  <si>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</si>
  <si>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</si>
  <si>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</si>
  <si>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</si>
  <si>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</si>
  <si>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</si>
  <si>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</si>
  <si>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</si>
  <si>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</si>
  <si>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</si>
  <si>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</si>
  <si>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</si>
  <si>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</si>
  <si>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</si>
  <si>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</si>
  <si>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</si>
  <si>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</si>
  <si>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</si>
  <si>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</si>
  <si>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</si>
  <si>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</si>
  <si>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</si>
  <si>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</si>
  <si>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</si>
  <si>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</si>
  <si>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</si>
  <si>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</si>
  <si>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</si>
  <si>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</si>
  <si>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</si>
  <si>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</si>
  <si>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</si>
  <si>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</si>
  <si>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</si>
  <si>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</si>
  <si>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</si>
  <si>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</si>
  <si>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</si>
  <si>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</si>
  <si>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</si>
  <si>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</si>
  <si>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</si>
  <si>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</si>
  <si>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</si>
  <si>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</si>
  <si>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</si>
  <si>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</si>
  <si>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</si>
  <si>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</si>
  <si>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</si>
  <si>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</si>
  <si>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</si>
  <si>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</si>
  <si>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</si>
  <si>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</si>
  <si>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</si>
  <si>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</si>
  <si>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</si>
  <si>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</si>
  <si>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</si>
  <si>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</si>
  <si>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</si>
  <si>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</si>
  <si>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</si>
  <si>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</si>
  <si>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</si>
  <si>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</si>
  <si>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</si>
  <si>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</si>
  <si>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</si>
  <si>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</si>
  <si>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</si>
  <si>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</si>
  <si>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</si>
  <si>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</si>
  <si>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</si>
  <si>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</si>
  <si>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</si>
  <si>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</si>
  <si>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</si>
  <si>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</si>
  <si>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</si>
  <si>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</si>
  <si>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</si>
  <si>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</si>
  <si>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</si>
  <si>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</si>
  <si>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</si>
  <si>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</si>
  <si>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</si>
  <si>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</si>
  <si>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</si>
  <si>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</si>
  <si>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</si>
  <si>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</si>
  <si>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</si>
  <si>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</si>
  <si>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</si>
  <si>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</si>
  <si>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</si>
  <si>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</si>
  <si>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</si>
  <si>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</si>
  <si>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</si>
  <si>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</si>
  <si>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</si>
  <si>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</si>
  <si>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</si>
  <si>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</si>
  <si>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</si>
  <si>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</si>
  <si>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</si>
  <si>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</si>
  <si>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</si>
  <si>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</si>
  <si>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</si>
  <si>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</si>
  <si>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</si>
  <si>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</si>
  <si>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</si>
  <si>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</si>
  <si>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</si>
  <si>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</si>
  <si>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</si>
  <si>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</si>
  <si>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</si>
  <si>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</si>
  <si>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</si>
  <si>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</si>
  <si>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</si>
  <si>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</si>
  <si>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</si>
  <si>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</si>
  <si>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</si>
  <si>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</si>
  <si>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</si>
  <si>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</si>
  <si>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</si>
  <si>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</si>
  <si>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</si>
  <si>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</si>
  <si>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</si>
  <si>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</si>
  <si>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</si>
  <si>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</si>
  <si>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</si>
  <si>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</si>
  <si>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</si>
  <si>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</si>
  <si>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</si>
  <si>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</si>
  <si>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</si>
  <si>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</si>
  <si>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</si>
  <si>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</si>
  <si>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</si>
  <si>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</si>
  <si>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</si>
  <si>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</si>
  <si>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</si>
  <si>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</si>
  <si>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</si>
  <si>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</si>
  <si>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</si>
  <si>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</si>
  <si>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</si>
  <si>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</si>
  <si>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</si>
  <si>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</si>
  <si>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</si>
  <si>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</si>
  <si>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</si>
  <si>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</si>
  <si>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</si>
  <si>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</si>
  <si>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</si>
  <si>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</si>
  <si>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</si>
  <si>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</si>
  <si>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</si>
  <si>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</si>
  <si>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</si>
  <si>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</si>
  <si>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</si>
  <si>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</si>
  <si>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</si>
  <si>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</si>
  <si>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</si>
  <si>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</si>
  <si>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</si>
  <si>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</si>
  <si>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</si>
  <si>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</si>
  <si>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</si>
  <si>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</si>
  <si>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</si>
  <si>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</si>
  <si>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</si>
  <si>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</si>
  <si>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</si>
  <si>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</si>
  <si>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</si>
  <si>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</si>
  <si>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</si>
  <si>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</si>
  <si>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</si>
  <si>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</si>
  <si>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</si>
  <si>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</si>
  <si>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</si>
  <si>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</si>
  <si>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</si>
  <si>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</si>
  <si>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</si>
  <si>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</si>
  <si>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</si>
  <si>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</si>
  <si>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</si>
  <si>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</si>
  <si>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</si>
  <si>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</si>
  <si>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</si>
  <si>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</si>
  <si>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</si>
  <si>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</si>
  <si>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</si>
  <si>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</si>
  <si>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</si>
  <si>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</si>
  <si>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</si>
  <si>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</si>
  <si>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</si>
  <si>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</si>
  <si>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</si>
  <si>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</si>
  <si>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</si>
  <si>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</si>
  <si>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</si>
  <si>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</si>
  <si>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</si>
  <si>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</si>
  <si>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</si>
  <si>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</si>
  <si>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</si>
  <si>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</si>
  <si>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</si>
  <si>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</si>
  <si>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</si>
  <si>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</si>
  <si>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</si>
  <si>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</si>
  <si>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</si>
  <si>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</si>
  <si>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</si>
  <si>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</si>
  <si>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</si>
  <si>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</si>
  <si>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</si>
  <si>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</si>
  <si>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</si>
  <si>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</si>
  <si>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</si>
  <si>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</si>
  <si>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</si>
  <si>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</si>
  <si>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</si>
  <si>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</si>
  <si>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</si>
  <si>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</si>
  <si>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</si>
  <si>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</si>
  <si>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</si>
  <si>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</si>
  <si>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</si>
  <si>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</si>
  <si>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</si>
  <si>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</si>
  <si>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</si>
  <si>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</si>
  <si>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</si>
  <si>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</si>
  <si>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</si>
  <si>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</si>
  <si>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</si>
  <si>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</si>
  <si>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</si>
  <si>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</si>
  <si>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</si>
  <si>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</si>
  <si>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</si>
  <si>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</si>
  <si>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</si>
  <si>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</si>
  <si>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</si>
  <si>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</si>
  <si>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</si>
  <si>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</si>
  <si>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</si>
  <si>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</si>
  <si>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</si>
  <si>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</si>
  <si>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</si>
  <si>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</si>
  <si>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</si>
  <si>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</si>
  <si>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</si>
  <si>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</si>
  <si>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</si>
  <si>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</si>
  <si>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</si>
  <si>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</si>
  <si>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</si>
  <si>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</si>
  <si>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</si>
  <si>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</si>
  <si>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</si>
  <si>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</si>
  <si>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</si>
  <si>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</si>
  <si>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</si>
  <si>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</si>
  <si>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</si>
  <si>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</si>
  <si>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</si>
  <si>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</si>
  <si>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</si>
  <si>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</si>
  <si>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</si>
  <si>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</si>
  <si>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</si>
  <si>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</si>
  <si>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</si>
  <si>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</si>
  <si>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</si>
  <si>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</si>
  <si>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</si>
  <si>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</si>
  <si>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</si>
  <si>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</si>
  <si>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</si>
  <si>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</si>
  <si>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</si>
  <si>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</si>
  <si>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</si>
  <si>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</si>
  <si>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</si>
  <si>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</si>
  <si>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</si>
  <si>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</si>
  <si>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</si>
  <si>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</si>
  <si>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</si>
  <si>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</si>
  <si>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</si>
  <si>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</si>
  <si>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</si>
  <si>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</si>
  <si>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</si>
  <si>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</si>
  <si>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</si>
  <si>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</si>
  <si>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</si>
  <si>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</si>
  <si>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</si>
  <si>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</si>
  <si>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</si>
  <si>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</si>
  <si>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</si>
  <si>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</si>
  <si>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</si>
  <si>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</si>
  <si>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</si>
  <si>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</si>
  <si>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</si>
  <si>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</si>
  <si>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</si>
  <si>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</si>
  <si>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</si>
  <si>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</si>
  <si>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</si>
  <si>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</si>
  <si>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</si>
  <si>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</si>
  <si>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</si>
  <si>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</si>
  <si>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</si>
  <si>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</si>
  <si>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</si>
  <si>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</si>
  <si>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</si>
  <si>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</si>
  <si>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</si>
  <si>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</si>
  <si>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</si>
  <si>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</si>
  <si>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</si>
  <si>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</si>
  <si>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</si>
  <si>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</si>
  <si>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</si>
  <si>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</si>
  <si>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</si>
  <si>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</si>
  <si>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</si>
  <si>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</si>
  <si>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</si>
  <si>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</si>
  <si>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</si>
  <si>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</si>
  <si>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</si>
  <si>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</si>
  <si>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</si>
  <si>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</si>
  <si>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</si>
  <si>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</si>
  <si>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</si>
  <si>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</si>
  <si>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</si>
  <si>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</si>
  <si>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</si>
  <si>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</si>
  <si>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</si>
  <si>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</si>
  <si>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</si>
  <si>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</si>
  <si>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</si>
  <si>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</si>
  <si>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</si>
  <si>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</si>
  <si>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</si>
  <si>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</si>
  <si>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</si>
  <si>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</si>
  <si>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</si>
  <si>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</si>
  <si>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</si>
  <si>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</si>
  <si>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</si>
  <si>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</si>
  <si>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</si>
  <si>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</si>
  <si>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</si>
  <si>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</si>
  <si>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</si>
  <si>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</si>
  <si>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</si>
  <si>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</si>
  <si>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</si>
  <si>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</si>
  <si>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</si>
  <si>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</si>
  <si>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</si>
  <si>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</si>
  <si>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</si>
  <si>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</si>
  <si>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</si>
  <si>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</si>
  <si>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</si>
  <si>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</si>
  <si>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</si>
  <si>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</si>
  <si>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</si>
  <si>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</si>
  <si>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</si>
  <si>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</si>
  <si>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</si>
  <si>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</si>
  <si>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</si>
  <si>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</si>
  <si>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</si>
  <si>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</si>
  <si>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</si>
  <si>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</si>
  <si>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</si>
  <si>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</si>
  <si>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</si>
  <si>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</si>
  <si>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</si>
  <si>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</si>
  <si>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</si>
  <si>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</si>
  <si>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</si>
  <si>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</si>
  <si>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</si>
  <si>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</si>
  <si>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</si>
  <si>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</si>
  <si>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</si>
  <si>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</si>
  <si>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</si>
  <si>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</si>
  <si>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</si>
  <si>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</si>
  <si>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</si>
  <si>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</si>
  <si>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</si>
  <si>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</si>
  <si>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</si>
  <si>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</si>
  <si>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</si>
  <si>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</si>
  <si>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</si>
  <si>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</si>
  <si>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</si>
  <si>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</si>
  <si>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</si>
  <si>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</si>
  <si>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</si>
  <si>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</si>
  <si>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</si>
  <si>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</si>
  <si>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</si>
  <si>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</si>
  <si>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</si>
  <si>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</si>
  <si>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</si>
  <si>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</si>
  <si>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</si>
  <si>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</si>
  <si>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</si>
  <si>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</si>
  <si>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</si>
  <si>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</si>
  <si>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</si>
  <si>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</si>
  <si>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</si>
  <si>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</si>
  <si>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</si>
  <si>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</si>
  <si>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</si>
  <si>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</si>
  <si>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</si>
  <si>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</si>
  <si>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</si>
  <si>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</si>
  <si>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</si>
  <si>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</si>
  <si>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</si>
  <si>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</si>
  <si>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</si>
  <si>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</si>
  <si>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</si>
  <si>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</si>
  <si>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</si>
  <si>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</si>
  <si>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</si>
  <si>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</si>
  <si>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</si>
  <si>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</si>
  <si>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</si>
  <si>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</si>
  <si>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</si>
  <si>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</si>
  <si>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</si>
  <si>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</si>
  <si>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</si>
  <si>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</si>
  <si>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</si>
  <si>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</si>
  <si>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</si>
  <si>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</si>
  <si>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</si>
  <si>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</si>
  <si>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</si>
  <si>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</si>
  <si>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</si>
  <si>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</si>
  <si>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</si>
  <si>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</si>
  <si>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</si>
  <si>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</si>
  <si>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</si>
  <si>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</si>
  <si>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</si>
  <si>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</si>
  <si>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</si>
  <si>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</si>
  <si>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</si>
  <si>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</si>
  <si>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</si>
  <si>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</si>
  <si>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</si>
  <si>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</si>
  <si>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</si>
  <si>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</si>
  <si>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</si>
  <si>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</si>
  <si>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</si>
  <si>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</si>
  <si>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</si>
  <si>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</si>
  <si>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</si>
  <si>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</si>
  <si>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</si>
  <si>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</si>
  <si>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</si>
  <si>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</si>
  <si>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</si>
  <si>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</si>
  <si>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</si>
  <si>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</si>
  <si>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</si>
  <si>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</si>
  <si>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</si>
  <si>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</si>
  <si>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</si>
  <si>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</si>
  <si>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</si>
  <si>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</si>
  <si>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</si>
  <si>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</si>
  <si>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</si>
  <si>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</si>
  <si>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</si>
  <si>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</si>
  <si>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</si>
  <si>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</si>
  <si>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</si>
  <si>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</si>
  <si>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</si>
  <si>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</si>
  <si>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</si>
  <si>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</si>
  <si>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</si>
  <si>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</si>
  <si>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</si>
  <si>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</si>
  <si>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</si>
  <si>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</si>
  <si>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</si>
  <si>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</si>
  <si>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</si>
  <si>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</si>
  <si>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</si>
  <si>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</si>
  <si>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</si>
  <si>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</si>
  <si>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</si>
  <si>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</si>
  <si>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</si>
  <si>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</si>
  <si>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</si>
  <si>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</si>
  <si>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</si>
  <si>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</si>
  <si>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</si>
  <si>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</si>
  <si>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</si>
  <si>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</si>
  <si>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</si>
  <si>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</si>
  <si>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</si>
  <si>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</si>
  <si>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</si>
  <si>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</si>
  <si>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</si>
  <si>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</si>
  <si>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</si>
  <si>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</si>
  <si>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</si>
  <si>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</si>
  <si>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</si>
  <si>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</si>
  <si>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</si>
  <si>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</si>
  <si>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</si>
  <si>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</si>
  <si>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</si>
  <si>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</si>
  <si>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</si>
  <si>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</si>
  <si>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</si>
  <si>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</si>
  <si>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</si>
  <si>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</si>
  <si>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</si>
  <si>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</si>
  <si>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</si>
  <si>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</si>
  <si>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</si>
  <si>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</si>
  <si>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</si>
  <si>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</si>
  <si>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</si>
  <si>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</si>
  <si>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</si>
  <si>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</si>
  <si>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</si>
  <si>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</si>
  <si>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</si>
  <si>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</si>
  <si>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</si>
  <si>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</si>
  <si>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</si>
  <si>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</si>
  <si>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</si>
  <si>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</si>
  <si>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</si>
  <si>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</si>
  <si>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</si>
  <si>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</si>
  <si>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</si>
  <si>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</si>
  <si>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</si>
  <si>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</si>
  <si>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</si>
  <si>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</si>
  <si>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</si>
  <si>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</si>
  <si>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</si>
  <si>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</si>
  <si>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</si>
  <si>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</si>
  <si>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</si>
  <si>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</si>
  <si>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</si>
  <si>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</si>
  <si>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</si>
  <si>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</si>
  <si>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</si>
  <si>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</si>
  <si>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</si>
  <si>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</si>
  <si>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</si>
  <si>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</si>
  <si>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</si>
  <si>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</si>
  <si>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</si>
  <si>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</si>
  <si>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</si>
  <si>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</si>
  <si>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</si>
  <si>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</si>
  <si>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</si>
  <si>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</si>
  <si>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</si>
  <si>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</si>
  <si>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</si>
  <si>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</si>
  <si>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</si>
  <si>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</si>
  <si>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</si>
  <si>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</si>
  <si>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</si>
  <si>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</si>
  <si>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</si>
  <si>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</si>
  <si>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</si>
  <si>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</si>
  <si>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</si>
  <si>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</si>
  <si>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</si>
  <si>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</si>
  <si>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</si>
  <si>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</si>
  <si>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</si>
  <si>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</si>
  <si>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</si>
  <si>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</si>
  <si>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</si>
  <si>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</si>
  <si>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</si>
  <si>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</si>
  <si>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</si>
  <si>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</si>
  <si>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</si>
  <si>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</si>
  <si>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</si>
  <si>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</si>
  <si>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</si>
  <si>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</si>
  <si>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</si>
  <si>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</si>
  <si>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</si>
  <si>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</si>
  <si>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</si>
  <si>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</si>
  <si>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</si>
  <si>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</si>
  <si>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</si>
  <si>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</si>
  <si>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</si>
  <si>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</si>
  <si>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</si>
  <si>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</si>
  <si>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</si>
  <si>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</si>
  <si>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</si>
  <si>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</si>
  <si>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</si>
  <si>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</si>
  <si>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</si>
  <si>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</si>
  <si>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</si>
  <si>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</si>
  <si>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</si>
  <si>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</si>
  <si>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</si>
  <si>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</si>
  <si>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</si>
  <si>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</si>
  <si>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</si>
  <si>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</si>
  <si>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</si>
  <si>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</si>
  <si>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</si>
  <si>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</si>
  <si>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</si>
  <si>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</si>
  <si>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</si>
  <si>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</si>
  <si>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</si>
  <si>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</si>
  <si>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</si>
  <si>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</si>
  <si>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</si>
  <si>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</si>
  <si>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</si>
  <si>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</si>
  <si>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</si>
  <si>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</si>
  <si>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</si>
  <si>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</si>
  <si>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</si>
  <si>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</si>
  <si>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</si>
  <si>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</si>
  <si>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</si>
  <si>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</si>
  <si>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</si>
  <si>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</si>
  <si>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</si>
  <si>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</si>
  <si>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</si>
  <si>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</si>
  <si>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</si>
  <si>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</si>
  <si>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</si>
  <si>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</si>
  <si>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</si>
  <si>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</si>
  <si>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</si>
  <si>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</si>
  <si>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</si>
  <si>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</si>
  <si>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</si>
  <si>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</si>
  <si>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</si>
  <si>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</si>
  <si>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</si>
  <si>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</si>
  <si>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</si>
  <si>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</si>
  <si>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</si>
  <si>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</si>
  <si>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</si>
  <si>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</si>
  <si>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</si>
  <si>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</si>
  <si>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</si>
  <si>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</si>
  <si>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</si>
  <si>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</si>
  <si>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</si>
  <si>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</si>
  <si>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</si>
  <si>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</si>
  <si>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</si>
  <si>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</si>
  <si>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</si>
  <si>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</si>
  <si>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</si>
  <si>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</si>
  <si>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</si>
  <si>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</si>
  <si>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</si>
  <si>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</si>
  <si>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</si>
  <si>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</si>
  <si>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</si>
  <si>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</si>
  <si>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</si>
  <si>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</si>
  <si>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</si>
  <si>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</si>
  <si>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</si>
  <si>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</si>
  <si>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</si>
  <si>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</si>
  <si>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</si>
  <si>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</si>
  <si>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</si>
  <si>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</si>
  <si>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</si>
  <si>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</si>
  <si>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</si>
  <si>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</si>
  <si>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</si>
  <si>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</si>
  <si>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</si>
  <si>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</si>
  <si>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</si>
  <si>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</si>
  <si>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</si>
  <si>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</si>
  <si>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</si>
  <si>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</si>
  <si>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</si>
  <si>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</si>
  <si>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</si>
  <si>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</si>
  <si>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</si>
  <si>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</si>
  <si>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</si>
  <si>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</si>
  <si>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</si>
  <si>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</si>
  <si>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</si>
  <si>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</si>
  <si>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</si>
  <si>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</si>
  <si>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</si>
  <si>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</si>
  <si>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</si>
  <si>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</si>
  <si>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</si>
  <si>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</si>
  <si>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</si>
  <si>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</si>
  <si>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</si>
  <si>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</si>
  <si>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</si>
  <si>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</si>
  <si>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</si>
  <si>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</si>
  <si>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</si>
  <si>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</si>
  <si>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</si>
  <si>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</si>
  <si>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</si>
  <si>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</si>
  <si>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</si>
  <si>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</si>
  <si>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</si>
  <si>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</si>
  <si>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</si>
  <si>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</si>
  <si>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</si>
  <si>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</si>
  <si>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</si>
  <si>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</si>
  <si>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</si>
  <si>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</si>
  <si>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</si>
  <si>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</si>
  <si>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</si>
  <si>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</si>
  <si>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</si>
  <si>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</si>
  <si>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</si>
  <si>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</si>
  <si>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</si>
  <si>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</si>
  <si>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</si>
  <si>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</si>
  <si>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</si>
  <si>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</si>
  <si>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</si>
  <si>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</si>
  <si>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</si>
  <si>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</si>
  <si>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</si>
  <si>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</si>
  <si>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</si>
  <si>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</si>
  <si>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</si>
  <si>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</si>
  <si>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</si>
  <si>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</si>
  <si>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</si>
  <si>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</si>
  <si>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</si>
  <si>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</si>
  <si>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</si>
  <si>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</si>
  <si>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</si>
  <si>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</si>
  <si>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</si>
  <si>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</si>
  <si>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</si>
  <si>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</si>
  <si>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</si>
  <si>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</si>
  <si>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</si>
  <si>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</si>
  <si>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</si>
  <si>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</si>
  <si>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</si>
  <si>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</si>
  <si>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</si>
  <si>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</si>
  <si>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</si>
  <si>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</si>
  <si>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</si>
  <si>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</si>
  <si>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</si>
  <si>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</si>
  <si>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</si>
  <si>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</si>
  <si>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</si>
  <si>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</si>
  <si>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</si>
  <si>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</si>
  <si>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</si>
  <si>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</si>
  <si>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</si>
  <si>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</si>
  <si>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</si>
  <si>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</si>
  <si>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</si>
  <si>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</si>
  <si>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</si>
  <si>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</si>
  <si>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</si>
  <si>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</si>
  <si>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</si>
  <si>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</si>
  <si>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</si>
  <si>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</si>
  <si>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</si>
  <si>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</si>
  <si>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</si>
  <si>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</si>
  <si>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</si>
  <si>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</si>
  <si>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</si>
  <si>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</si>
  <si>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</si>
  <si>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</si>
  <si>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</si>
  <si>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</si>
  <si>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</si>
  <si>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</si>
  <si>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</si>
  <si>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</si>
  <si>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</si>
  <si>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</si>
  <si>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</si>
  <si>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</si>
  <si>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</si>
  <si>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</si>
  <si>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</si>
  <si>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</si>
  <si>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</si>
  <si>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</si>
  <si>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</si>
  <si>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</si>
  <si>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</si>
  <si>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</si>
  <si>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</si>
  <si>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</si>
  <si>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</si>
  <si>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</si>
  <si>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</si>
  <si>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</si>
  <si>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</si>
  <si>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</si>
  <si>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</si>
  <si>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</si>
  <si>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</si>
  <si>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</si>
  <si>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</si>
  <si>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</si>
  <si>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</si>
  <si>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</si>
  <si>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</si>
  <si>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</si>
  <si>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</si>
  <si>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</si>
  <si>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</si>
  <si>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</si>
  <si>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</si>
  <si>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</si>
  <si>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</si>
  <si>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</si>
  <si>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</si>
  <si>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</si>
  <si>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</si>
  <si>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</si>
  <si>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</si>
  <si>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</si>
  <si>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</si>
  <si>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</si>
  <si>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</si>
  <si>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</si>
  <si>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</si>
  <si>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</si>
  <si>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</si>
  <si>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</si>
  <si>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</si>
  <si>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</si>
  <si>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</si>
  <si>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</si>
  <si>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</si>
  <si>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</si>
  <si>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</si>
  <si>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</si>
  <si>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</si>
  <si>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</si>
  <si>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</si>
  <si>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</si>
  <si>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</si>
  <si>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</si>
  <si>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</si>
  <si>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</si>
  <si>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</si>
  <si>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</si>
  <si>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</si>
  <si>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</si>
  <si>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</si>
  <si>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</si>
  <si>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</si>
  <si>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</si>
  <si>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</si>
  <si>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</si>
  <si>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</si>
  <si>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</si>
  <si>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</si>
  <si>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</si>
  <si>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</si>
  <si>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</si>
  <si>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</si>
  <si>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</si>
  <si>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</si>
  <si>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</si>
  <si>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</si>
  <si>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</si>
  <si>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</si>
  <si>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</si>
  <si>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</si>
  <si>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</si>
  <si>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</si>
  <si>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</si>
  <si>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</si>
  <si>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</si>
  <si>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</si>
  <si>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</si>
  <si>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</si>
  <si>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</si>
  <si>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</si>
  <si>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</si>
  <si>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</si>
  <si>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</si>
  <si>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</si>
  <si>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</si>
  <si>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</si>
  <si>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</si>
  <si>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</si>
  <si>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</si>
  <si>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</si>
  <si>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</si>
  <si>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</si>
  <si>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</si>
  <si>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</si>
  <si>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</si>
  <si>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</si>
  <si>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</si>
  <si>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</si>
  <si>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</si>
  <si>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</si>
  <si>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</si>
  <si>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</si>
  <si>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</si>
  <si>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</si>
  <si>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</si>
  <si>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</si>
  <si>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</si>
  <si>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</si>
  <si>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</si>
  <si>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</si>
  <si>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</si>
  <si>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</si>
  <si>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</si>
  <si>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</si>
  <si>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</si>
  <si>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</si>
  <si>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</si>
  <si>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</si>
  <si>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</si>
  <si>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</si>
  <si>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</si>
  <si>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</si>
  <si>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</si>
  <si>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</si>
  <si>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</si>
  <si>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</si>
  <si>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</si>
  <si>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</si>
  <si>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</si>
  <si>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</si>
  <si>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</si>
  <si>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</si>
  <si>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</si>
  <si>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</si>
  <si>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</si>
  <si>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</si>
  <si>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</si>
  <si>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</si>
  <si>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</si>
  <si>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</si>
  <si>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</si>
  <si>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</si>
  <si>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</si>
  <si>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</si>
  <si>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</si>
  <si>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</si>
  <si>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</si>
  <si>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</si>
  <si>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</si>
  <si>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</si>
  <si>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</si>
  <si>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</si>
  <si>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</si>
  <si>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</si>
  <si>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</si>
  <si>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</si>
  <si>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</si>
  <si>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</si>
  <si>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</si>
  <si>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</si>
  <si>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</si>
  <si>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</si>
  <si>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</si>
  <si>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</si>
  <si>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</si>
  <si>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</si>
  <si>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</si>
  <si>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</si>
  <si>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</si>
  <si>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</si>
  <si>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</si>
  <si>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</si>
  <si>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</si>
  <si>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</si>
  <si>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</si>
  <si>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</si>
  <si>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</si>
  <si>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</si>
  <si>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</si>
  <si>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</si>
  <si>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</si>
  <si>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</si>
  <si>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</si>
  <si>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</si>
  <si>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</si>
  <si>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</si>
  <si>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</si>
  <si>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</si>
  <si>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</si>
  <si>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</si>
  <si>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</si>
  <si>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</si>
  <si>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</si>
  <si>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</si>
  <si>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</si>
  <si>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</si>
  <si>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</si>
  <si>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</si>
  <si>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</si>
  <si>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</si>
  <si>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</si>
  <si>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</si>
  <si>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</si>
  <si>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</si>
  <si>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</si>
  <si>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</si>
  <si>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</si>
  <si>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</si>
  <si>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</si>
  <si>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</si>
  <si>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</si>
  <si>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</si>
  <si>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</si>
  <si>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</si>
  <si>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</si>
  <si>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</si>
  <si>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</si>
  <si>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</si>
  <si>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</si>
  <si>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</si>
  <si>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</si>
  <si>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</si>
  <si>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</si>
  <si>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</si>
  <si>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</si>
  <si>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</si>
  <si>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</si>
  <si>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</si>
  <si>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</si>
  <si>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</si>
  <si>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</si>
  <si>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</si>
  <si>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</si>
  <si>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</si>
  <si>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</si>
  <si>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</si>
  <si>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</si>
  <si>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</si>
  <si>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</si>
  <si>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</si>
  <si>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</si>
  <si>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</si>
  <si>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</si>
  <si>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</si>
  <si>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</si>
  <si>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</si>
  <si>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</si>
  <si>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</si>
  <si>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</si>
  <si>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</si>
  <si>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</si>
  <si>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</si>
  <si>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</si>
  <si>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</si>
  <si>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</si>
  <si>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</si>
  <si>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</si>
  <si>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</si>
  <si>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</si>
  <si>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</si>
  <si>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</si>
  <si>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</si>
  <si>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</si>
  <si>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</si>
  <si>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</si>
  <si>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</si>
  <si>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</si>
  <si>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</si>
  <si>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</si>
  <si>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</si>
  <si>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</si>
  <si>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</si>
  <si>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</si>
  <si>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</si>
  <si>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</si>
  <si>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</si>
  <si>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</si>
  <si>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</si>
  <si>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</si>
  <si>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</si>
  <si>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</si>
  <si>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</si>
  <si>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</si>
  <si>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</si>
  <si>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</si>
  <si>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</si>
  <si>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</si>
  <si>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</si>
  <si>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</si>
  <si>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</si>
  <si>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</si>
  <si>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</si>
  <si>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</si>
  <si>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</si>
  <si>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</si>
  <si>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</si>
  <si>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</si>
  <si>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</si>
  <si>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</si>
  <si>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</si>
  <si>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</si>
  <si>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</si>
  <si>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</si>
  <si>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</si>
  <si>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</si>
  <si>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</si>
  <si>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</si>
  <si>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</si>
  <si>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</si>
  <si>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</si>
  <si>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</si>
  <si>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</si>
  <si>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</si>
  <si>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</si>
  <si>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</si>
  <si>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</si>
  <si>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</si>
  <si>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</si>
  <si>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</si>
  <si>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</si>
  <si>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</si>
  <si>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</si>
  <si>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</si>
  <si>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</si>
  <si>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</si>
  <si>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</si>
  <si>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</si>
  <si>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</si>
  <si>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</si>
  <si>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</si>
  <si>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</si>
  <si>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</si>
  <si>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</si>
  <si>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</si>
  <si>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</si>
  <si>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</si>
  <si>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</si>
  <si>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</si>
  <si>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</si>
  <si>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</si>
  <si>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</si>
  <si>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</si>
  <si>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</si>
  <si>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</si>
  <si>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</si>
  <si>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</si>
  <si>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</si>
  <si>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</si>
  <si>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</si>
  <si>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</si>
  <si>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</si>
  <si>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</si>
  <si>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</si>
  <si>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</si>
  <si>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</si>
  <si>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</si>
  <si>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</si>
  <si>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</si>
  <si>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</si>
  <si>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</si>
  <si>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</si>
  <si>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</si>
  <si>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</si>
  <si>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</si>
  <si>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</si>
  <si>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</si>
  <si>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</si>
  <si>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</si>
  <si>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</si>
  <si>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</si>
  <si>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</si>
  <si>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</si>
  <si>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</si>
  <si>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</si>
  <si>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</si>
  <si>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</si>
  <si>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</si>
  <si>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</si>
  <si>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</si>
  <si>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</si>
  <si>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</si>
  <si>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</si>
  <si>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</si>
  <si>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</si>
  <si>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</si>
  <si>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</si>
  <si>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</si>
  <si>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</si>
  <si>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</si>
  <si>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</si>
  <si>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</si>
  <si>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</si>
  <si>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</si>
  <si>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</si>
  <si>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</si>
  <si>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</si>
  <si>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</si>
  <si>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</si>
  <si>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</si>
  <si>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</si>
  <si>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</si>
  <si>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</si>
  <si>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</si>
  <si>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</si>
  <si>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</si>
  <si>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</si>
  <si>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</si>
  <si>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</si>
  <si>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</si>
  <si>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</si>
  <si>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</si>
  <si>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</si>
  <si>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</si>
  <si>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</si>
  <si>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</si>
  <si>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</si>
  <si>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</si>
  <si>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</si>
  <si>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</si>
  <si>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</si>
  <si>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</si>
  <si>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</si>
  <si>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</si>
  <si>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</si>
  <si>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</si>
  <si>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</si>
  <si>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</si>
  <si>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</si>
  <si>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</si>
  <si>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</si>
  <si>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</si>
  <si>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</si>
  <si>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</si>
  <si>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</si>
  <si>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</si>
  <si>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</si>
  <si>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</si>
  <si>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</si>
  <si>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</si>
  <si>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</si>
  <si>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</si>
  <si>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</si>
  <si>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</si>
  <si>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</si>
  <si>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</si>
  <si>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</si>
  <si>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</si>
  <si>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</si>
  <si>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</si>
  <si>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</si>
  <si>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</si>
  <si>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</si>
  <si>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</si>
  <si>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</si>
  <si>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</si>
  <si>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</si>
  <si>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</si>
  <si>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</si>
  <si>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</si>
  <si>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</si>
  <si>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</si>
  <si>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</si>
  <si>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</si>
  <si>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</si>
  <si>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</si>
  <si>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</si>
  <si>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</si>
  <si>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</si>
  <si>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</si>
  <si>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</si>
  <si>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</si>
  <si>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</si>
  <si>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</si>
  <si>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</si>
  <si>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</si>
  <si>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</si>
  <si>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</si>
  <si>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</si>
  <si>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</si>
  <si>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</si>
  <si>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</si>
  <si>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</si>
  <si>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</si>
  <si>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</si>
  <si>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</si>
  <si>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</si>
  <si>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</si>
  <si>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</si>
  <si>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</si>
  <si>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</si>
  <si>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</si>
  <si>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</si>
  <si>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</si>
  <si>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</si>
  <si>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</si>
  <si>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</si>
  <si>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</si>
  <si>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</si>
  <si>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</si>
  <si>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</si>
  <si>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</si>
  <si>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</si>
  <si>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</si>
  <si>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</si>
  <si>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</si>
  <si>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</si>
  <si>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</si>
  <si>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</si>
  <si>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</si>
  <si>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</si>
  <si>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</si>
  <si>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</si>
  <si>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</si>
  <si>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</si>
  <si>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</si>
  <si>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</si>
  <si>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</si>
  <si>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</si>
  <si>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</si>
  <si>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</si>
  <si>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</si>
  <si>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</si>
  <si>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</si>
  <si>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</si>
  <si>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</si>
  <si>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</si>
  <si>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</si>
  <si>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</si>
  <si>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</si>
  <si>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</si>
  <si>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</si>
  <si>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</si>
  <si>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</si>
  <si>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</si>
  <si>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</si>
  <si>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</si>
  <si>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</si>
  <si>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</si>
  <si>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</si>
  <si>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</si>
  <si>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</si>
  <si>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</si>
  <si>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</si>
  <si>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</si>
  <si>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</si>
  <si>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</si>
  <si>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</si>
  <si>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</si>
  <si>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</si>
  <si>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</si>
  <si>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</si>
  <si>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</si>
  <si>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</si>
  <si>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</si>
  <si>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</si>
  <si>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</si>
  <si>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</si>
  <si>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</si>
  <si>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</si>
  <si>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</si>
  <si>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</si>
  <si>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</si>
  <si>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</si>
  <si>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</si>
  <si>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</si>
  <si>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</si>
  <si>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</si>
  <si>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</si>
  <si>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</si>
  <si>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</si>
  <si>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</si>
  <si>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</si>
  <si>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</si>
  <si>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</si>
  <si>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</si>
  <si>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</si>
  <si>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</si>
  <si>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</si>
  <si>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</si>
  <si>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</si>
  <si>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</si>
  <si>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</si>
  <si>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</si>
  <si>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</si>
  <si>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</si>
  <si>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</si>
  <si>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</si>
  <si>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</si>
  <si>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</si>
  <si>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</si>
  <si>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</si>
  <si>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</si>
  <si>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</si>
  <si>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</si>
  <si>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</si>
  <si>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</si>
  <si>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</si>
  <si>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</si>
  <si>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</si>
  <si>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</si>
  <si>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</si>
  <si>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</si>
  <si>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</si>
  <si>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</si>
  <si>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</si>
  <si>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</si>
  <si>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</si>
  <si>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</si>
  <si>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</si>
  <si>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</si>
  <si>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</si>
  <si>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</si>
  <si>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</si>
  <si>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</si>
  <si>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</si>
  <si>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</si>
  <si>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</si>
  <si>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</si>
  <si>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</si>
  <si>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</si>
  <si>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</si>
  <si>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</si>
  <si>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</si>
  <si>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</si>
  <si>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</si>
  <si>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</si>
  <si>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</si>
  <si>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</si>
  <si>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</si>
  <si>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</si>
  <si>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</si>
  <si>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</si>
  <si>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</si>
  <si>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</si>
  <si>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</si>
  <si>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</si>
  <si>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</si>
  <si>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</si>
  <si>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</si>
  <si>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</si>
  <si>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</si>
  <si>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</si>
  <si>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</si>
  <si>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</si>
  <si>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</si>
  <si>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</si>
  <si>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</si>
  <si>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</si>
  <si>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</si>
  <si>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</si>
  <si>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</si>
  <si>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</si>
  <si>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</si>
  <si>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</si>
  <si>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</si>
  <si>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</si>
  <si>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</si>
  <si>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</si>
  <si>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</si>
  <si>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</si>
  <si>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</si>
  <si>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</si>
  <si>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</si>
  <si>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</si>
  <si>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</si>
  <si>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</si>
  <si>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</si>
  <si>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</si>
  <si>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</si>
  <si>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</si>
  <si>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</si>
  <si>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</si>
  <si>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</si>
  <si>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</si>
  <si>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</si>
  <si>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</si>
  <si>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</si>
  <si>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</si>
  <si>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</si>
  <si>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</si>
  <si>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</si>
  <si>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</si>
  <si>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</si>
  <si>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</si>
  <si>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</si>
  <si>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</si>
  <si>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</si>
  <si>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</si>
  <si>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</si>
  <si>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</si>
  <si>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</si>
  <si>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</si>
  <si>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</si>
  <si>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</si>
  <si>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</si>
  <si>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</si>
  <si>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</si>
  <si>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</si>
  <si>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</si>
  <si>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</si>
  <si>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</si>
  <si>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</si>
  <si>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</si>
  <si>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</si>
  <si>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</si>
  <si>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</si>
  <si>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</si>
  <si>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</si>
  <si>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</si>
  <si>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</si>
  <si>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</si>
  <si>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</si>
  <si>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</si>
  <si>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</si>
  <si>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</si>
  <si>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</si>
  <si>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</si>
  <si>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</si>
  <si>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</si>
  <si>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</si>
  <si>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</si>
  <si>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</si>
  <si>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</si>
  <si>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</si>
  <si>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</si>
  <si>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</si>
  <si>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</si>
  <si>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</si>
  <si>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</si>
  <si>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</si>
  <si>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</si>
  <si>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</si>
  <si>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</si>
  <si>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</si>
  <si>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</si>
  <si>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</si>
  <si>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</si>
  <si>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</si>
  <si>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</si>
  <si>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</si>
  <si>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</si>
  <si>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</si>
  <si>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</si>
  <si>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</si>
  <si>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</si>
  <si>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</si>
  <si>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</si>
  <si>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</si>
  <si>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</si>
  <si>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</si>
  <si>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</si>
  <si>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</si>
  <si>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</si>
  <si>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</si>
  <si>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</si>
  <si>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</si>
  <si>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</si>
  <si>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</si>
  <si>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</si>
  <si>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</si>
  <si>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</si>
  <si>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</si>
  <si>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</si>
  <si>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</si>
  <si>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</si>
  <si>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</si>
  <si>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</si>
  <si>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</si>
  <si>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</si>
  <si>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</si>
  <si>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</si>
  <si>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</si>
  <si>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</si>
  <si>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</si>
  <si>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</si>
  <si>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</si>
  <si>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</si>
  <si>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</si>
  <si>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</si>
  <si>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</si>
  <si>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</si>
  <si>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</si>
  <si>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</si>
  <si>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</si>
  <si>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</si>
  <si>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</si>
  <si>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</si>
  <si>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</si>
  <si>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</si>
  <si>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</si>
  <si>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</si>
  <si>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</si>
  <si>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</si>
  <si>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</si>
  <si>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</si>
  <si>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</si>
  <si>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</si>
  <si>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</si>
  <si>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</si>
  <si>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</si>
  <si>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</si>
  <si>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</si>
  <si>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</si>
  <si>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</si>
  <si>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</si>
  <si>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</si>
  <si>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</si>
  <si>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</si>
  <si>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</si>
  <si>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</si>
  <si>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</si>
  <si>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</si>
  <si>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</si>
  <si>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</si>
  <si>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</si>
  <si>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</si>
  <si>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</si>
  <si>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</si>
  <si>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</si>
  <si>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</si>
  <si>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</si>
  <si>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</si>
  <si>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</si>
  <si>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</si>
  <si>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</si>
  <si>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</si>
  <si>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</si>
  <si>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</si>
  <si>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</si>
  <si>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</si>
  <si>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</si>
  <si>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</si>
  <si>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</si>
  <si>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</si>
  <si>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</si>
  <si>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</si>
  <si>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</si>
  <si>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</si>
  <si>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</si>
  <si>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</si>
  <si>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</si>
  <si>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</si>
  <si>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</si>
  <si>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</si>
  <si>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</si>
  <si>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</si>
  <si>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</si>
  <si>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</si>
  <si>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</si>
  <si>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</si>
  <si>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</si>
  <si>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</si>
  <si>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</si>
  <si>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</si>
  <si>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</si>
  <si>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</si>
  <si>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</si>
  <si>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</si>
  <si>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</si>
  <si>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</si>
  <si>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</si>
  <si>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</si>
  <si>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</si>
  <si>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</si>
  <si>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</si>
  <si>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</si>
  <si>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</si>
  <si>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</si>
  <si>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</si>
  <si>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</si>
  <si>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</si>
  <si>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</si>
  <si>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</si>
  <si>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</si>
  <si>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</si>
  <si>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</si>
  <si>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</si>
  <si>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</si>
  <si>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</si>
  <si>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</si>
  <si>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</si>
  <si>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</si>
  <si>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</si>
  <si>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</si>
  <si>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</si>
  <si>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</si>
  <si>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</si>
  <si>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</si>
  <si>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</si>
  <si>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</si>
  <si>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</si>
  <si>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</si>
  <si>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</si>
  <si>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</si>
  <si>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</si>
  <si>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</si>
  <si>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</si>
  <si>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</si>
  <si>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</si>
  <si>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</si>
  <si>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</si>
  <si>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</si>
  <si>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</si>
  <si>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</si>
  <si>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</si>
  <si>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</si>
  <si>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</si>
  <si>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</si>
  <si>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</si>
  <si>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</si>
  <si>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</si>
  <si>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</si>
  <si>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</si>
  <si>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</si>
  <si>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</si>
  <si>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</si>
  <si>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</si>
  <si>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</si>
  <si>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</si>
  <si>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</si>
  <si>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</si>
  <si>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</si>
  <si>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</si>
  <si>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</si>
  <si>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</si>
  <si>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</si>
  <si>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</si>
  <si>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</si>
  <si>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</si>
  <si>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</si>
  <si>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</si>
  <si>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</si>
  <si>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</si>
  <si>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</si>
  <si>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</si>
  <si>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</si>
  <si>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</si>
  <si>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</si>
  <si>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</si>
  <si>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</si>
  <si>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</si>
  <si>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</si>
  <si>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</si>
  <si>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</si>
  <si>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</si>
  <si>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</si>
  <si>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</si>
  <si>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</si>
  <si>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</si>
  <si>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</si>
  <si>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</si>
  <si>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</si>
  <si>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</si>
  <si>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</si>
  <si>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</si>
  <si>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</si>
  <si>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</si>
  <si>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</si>
  <si>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</si>
  <si>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</si>
  <si>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</si>
  <si>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</si>
  <si>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</si>
  <si>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</si>
  <si>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</si>
  <si>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</si>
  <si>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</si>
  <si>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</si>
  <si>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</si>
  <si>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</si>
  <si>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</si>
  <si>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</si>
  <si>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</si>
  <si>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</si>
  <si>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</si>
  <si>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</si>
  <si>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</si>
  <si>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</si>
  <si>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</si>
  <si>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</si>
  <si>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</si>
  <si>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</si>
  <si>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</si>
  <si>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</si>
  <si>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</si>
  <si>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</si>
  <si>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</si>
  <si>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</si>
  <si>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</si>
  <si>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</si>
  <si>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</si>
  <si>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</si>
  <si>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</si>
  <si>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</si>
  <si>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</si>
  <si>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</si>
  <si>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</si>
  <si>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</si>
  <si>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</si>
  <si>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</si>
  <si>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</si>
  <si>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</si>
  <si>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</si>
  <si>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</si>
  <si>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</si>
  <si>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</si>
  <si>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</si>
  <si>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</si>
  <si>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</si>
  <si>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</si>
  <si>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</si>
  <si>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</si>
  <si>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</si>
  <si>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</si>
  <si>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</si>
  <si>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</si>
  <si>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</si>
  <si>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</si>
  <si>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</si>
  <si>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</si>
  <si>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</si>
  <si>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</si>
  <si>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</si>
  <si>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</si>
  <si>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</si>
  <si>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</si>
  <si>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</si>
  <si>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</si>
  <si>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</si>
  <si>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</si>
  <si>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</si>
  <si>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</si>
  <si>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</si>
  <si>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</si>
  <si>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</si>
  <si>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</si>
  <si>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</si>
  <si>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</si>
  <si>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</si>
  <si>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</si>
  <si>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</si>
  <si>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</si>
  <si>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</si>
  <si>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</si>
  <si>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</si>
  <si>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</si>
  <si>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</si>
  <si>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</si>
  <si>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</si>
  <si>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</si>
  <si>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</si>
  <si>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</si>
  <si>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</si>
  <si>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</si>
  <si>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</si>
  <si>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</si>
  <si>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</si>
  <si>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</si>
  <si>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</si>
  <si>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</si>
  <si>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</si>
  <si>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</si>
  <si>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</si>
  <si>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</si>
  <si>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</si>
  <si>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</si>
  <si>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</si>
  <si>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</si>
  <si>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</si>
  <si>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</si>
  <si>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</si>
  <si>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</si>
  <si>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</si>
  <si>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</si>
  <si>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</si>
  <si>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</si>
  <si>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</si>
  <si>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</si>
  <si>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</si>
  <si>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</si>
  <si>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</si>
  <si>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</si>
  <si>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</si>
  <si>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</si>
  <si>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</si>
  <si>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</si>
  <si>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</si>
  <si>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</si>
  <si>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</si>
  <si>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</si>
  <si>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</si>
  <si>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</si>
  <si>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</si>
  <si>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</si>
  <si>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</si>
  <si>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</si>
  <si>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</si>
  <si>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</si>
  <si>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</si>
  <si>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</si>
  <si>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</si>
  <si>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</si>
  <si>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</si>
  <si>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</si>
  <si>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</si>
  <si>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</si>
  <si>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</si>
  <si>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</si>
  <si>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</si>
  <si>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</si>
  <si>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</si>
  <si>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</si>
  <si>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</si>
  <si>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</si>
  <si>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</si>
  <si>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</si>
  <si>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</si>
  <si>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</si>
  <si>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</si>
  <si>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</si>
  <si>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</si>
  <si>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</si>
  <si>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</si>
  <si>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</si>
  <si>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</si>
  <si>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</si>
  <si>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</si>
  <si>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</si>
  <si>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</si>
  <si>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</si>
  <si>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</si>
  <si>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</si>
  <si>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</si>
  <si>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</si>
  <si>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</si>
  <si>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</si>
  <si>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</si>
  <si>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</si>
  <si>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</si>
  <si>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</si>
  <si>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</si>
  <si>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</si>
  <si>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</si>
  <si>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</si>
  <si>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</si>
  <si>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</si>
  <si>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</si>
  <si>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</si>
  <si>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</si>
  <si>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</si>
  <si>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</si>
  <si>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</si>
  <si>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</si>
  <si>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</si>
  <si>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</si>
  <si>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</si>
  <si>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</si>
  <si>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</si>
  <si>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</si>
  <si>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</si>
  <si>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</si>
  <si>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</si>
  <si>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</si>
  <si>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</si>
  <si>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</si>
  <si>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</si>
  <si>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</si>
  <si>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</si>
  <si>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</si>
  <si>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</si>
  <si>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</si>
  <si>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</si>
  <si>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</si>
  <si>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</si>
  <si>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</si>
  <si>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</si>
  <si>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</si>
  <si>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</si>
  <si>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</si>
  <si>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</si>
  <si>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</si>
  <si>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</si>
  <si>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</si>
  <si>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</si>
  <si>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</si>
  <si>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</si>
  <si>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</si>
  <si>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</si>
  <si>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</si>
  <si>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</si>
  <si>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</si>
  <si>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</si>
  <si>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</si>
  <si>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</si>
  <si>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</si>
  <si>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</si>
  <si>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</si>
  <si>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</si>
  <si>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</si>
  <si>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</si>
  <si>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</si>
  <si>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</si>
  <si>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</si>
  <si>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</si>
  <si>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</si>
  <si>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</si>
  <si>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</si>
  <si>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</si>
  <si>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</si>
  <si>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</si>
  <si>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</si>
  <si>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</si>
  <si>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</si>
  <si>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</si>
  <si>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</si>
  <si>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</si>
  <si>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</si>
  <si>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</si>
  <si>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</si>
  <si>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</si>
  <si>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</si>
  <si>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</si>
  <si>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</si>
  <si>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</si>
  <si>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</si>
  <si>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</si>
  <si>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</si>
  <si>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</si>
  <si>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</si>
  <si>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</si>
  <si>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</si>
  <si>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</si>
  <si>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</si>
  <si>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</si>
  <si>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</si>
  <si>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</si>
  <si>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</si>
  <si>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</si>
  <si>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</si>
  <si>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</si>
  <si>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</si>
  <si>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</si>
  <si>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</si>
  <si>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</si>
  <si>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</si>
  <si>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</si>
  <si>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</si>
  <si>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</si>
  <si>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</si>
  <si>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</si>
  <si>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</si>
  <si>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</si>
  <si>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</si>
  <si>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</si>
  <si>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</si>
  <si>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</si>
  <si>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</si>
  <si>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</si>
  <si>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</si>
  <si>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</si>
  <si>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</si>
  <si>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</si>
  <si>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</si>
  <si>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</si>
  <si>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</si>
  <si>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</si>
  <si>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</si>
  <si>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</si>
  <si>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</si>
  <si>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</si>
  <si>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</si>
  <si>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</si>
  <si>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</si>
  <si>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</si>
  <si>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</si>
  <si>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</si>
  <si>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</si>
  <si>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</si>
  <si>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</si>
  <si>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</si>
  <si>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</si>
  <si>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</si>
  <si>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</si>
  <si>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</si>
  <si>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</si>
  <si>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</si>
  <si>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</si>
  <si>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</si>
  <si>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</si>
  <si>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</si>
  <si>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</si>
  <si>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</si>
  <si>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</si>
  <si>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</si>
  <si>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</si>
  <si>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</si>
  <si>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</si>
  <si>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</si>
  <si>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</si>
  <si>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</si>
  <si>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</si>
  <si>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</si>
  <si>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</si>
  <si>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</si>
  <si>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</si>
  <si>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</si>
  <si>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</si>
  <si>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</si>
  <si>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</si>
  <si>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</si>
  <si>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</si>
  <si>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</si>
  <si>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</si>
  <si>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</si>
  <si>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</si>
  <si>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</si>
  <si>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</si>
  <si>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</si>
  <si>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</si>
  <si>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</si>
  <si>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</si>
  <si>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</si>
  <si>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</si>
  <si>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</si>
  <si>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</si>
  <si>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</si>
  <si>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</si>
  <si>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</si>
  <si>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</si>
  <si>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</si>
  <si>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</si>
  <si>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</si>
  <si>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</si>
  <si>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</si>
  <si>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</si>
  <si>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</si>
  <si>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</si>
  <si>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</si>
  <si>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</si>
  <si>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</si>
  <si>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</si>
  <si>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</si>
  <si>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</si>
  <si>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</si>
  <si>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</si>
  <si>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</si>
  <si>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</si>
  <si>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</si>
  <si>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</si>
  <si>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</si>
  <si>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</si>
  <si>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</si>
  <si>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</si>
  <si>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</si>
  <si>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</si>
  <si>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</si>
  <si>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</si>
  <si>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</si>
  <si>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</si>
  <si>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</si>
  <si>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</si>
  <si>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</si>
  <si>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</si>
  <si>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</si>
  <si>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</si>
  <si>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</si>
  <si>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</si>
  <si>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</si>
  <si>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</si>
  <si>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</si>
  <si>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</si>
  <si>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</si>
  <si>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</si>
  <si>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</si>
  <si>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</si>
  <si>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</si>
  <si>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</si>
  <si>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</si>
  <si>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</si>
  <si>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</si>
  <si>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</si>
  <si>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</si>
  <si>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</si>
  <si>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</si>
  <si>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</si>
  <si>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</si>
  <si>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</si>
  <si>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</si>
  <si>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</si>
  <si>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</si>
  <si>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</si>
  <si>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</si>
  <si>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</si>
  <si>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</si>
  <si>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</si>
  <si>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</si>
  <si>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</si>
  <si>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</si>
  <si>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</si>
  <si>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</si>
  <si>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</si>
  <si>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</si>
  <si>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</si>
  <si>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</si>
  <si>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</si>
  <si>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</si>
  <si>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</si>
  <si>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</si>
  <si>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</si>
  <si>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</si>
  <si>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</si>
  <si>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</si>
  <si>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</si>
  <si>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</si>
  <si>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</si>
  <si>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</si>
  <si>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</si>
  <si>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</si>
  <si>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</si>
  <si>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</si>
  <si>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</si>
  <si>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</si>
  <si>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</si>
  <si>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</si>
  <si>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</si>
  <si>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</si>
  <si>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</si>
  <si>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</si>
  <si>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</si>
  <si>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</si>
  <si>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</si>
  <si>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</si>
  <si>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</si>
  <si>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</si>
  <si>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</si>
  <si>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</si>
  <si>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</si>
  <si>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</si>
  <si>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</si>
  <si>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</si>
  <si>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</si>
  <si>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</si>
  <si>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</si>
  <si>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</si>
  <si>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</si>
  <si>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</si>
  <si>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</si>
  <si>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</si>
  <si>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</si>
  <si>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</si>
  <si>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</si>
  <si>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</si>
  <si>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</si>
  <si>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</si>
  <si>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</si>
  <si>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</si>
  <si>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</si>
  <si>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</si>
  <si>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</si>
  <si>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</si>
  <si>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</si>
  <si>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</si>
  <si>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</si>
  <si>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</si>
  <si>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</si>
  <si>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</si>
  <si>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</si>
  <si>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</si>
  <si>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</si>
  <si>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</si>
  <si>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</si>
  <si>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</si>
  <si>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</si>
  <si>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</si>
  <si>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</si>
  <si>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</si>
  <si>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</si>
  <si>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</si>
  <si>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</si>
  <si>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</si>
  <si>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</si>
  <si>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</si>
  <si>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</si>
  <si>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</si>
  <si>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</si>
  <si>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</si>
  <si>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</si>
  <si>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</si>
  <si>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</si>
  <si>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</si>
  <si>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</si>
  <si>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</si>
  <si>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</si>
  <si>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</si>
  <si>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</si>
  <si>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</si>
  <si>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</si>
  <si>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</si>
  <si>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</si>
  <si>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</si>
  <si>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</si>
  <si>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</si>
  <si>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</si>
  <si>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</si>
  <si>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</si>
  <si>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</si>
  <si>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</si>
  <si>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</si>
  <si>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</si>
  <si>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</si>
  <si>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</si>
  <si>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</si>
  <si>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</si>
  <si>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</si>
  <si>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</si>
  <si>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</si>
  <si>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</si>
  <si>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</si>
  <si>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</si>
  <si>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</si>
  <si>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</si>
  <si>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</si>
  <si>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</si>
  <si>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</si>
  <si>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</si>
  <si>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</si>
  <si>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</si>
  <si>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</si>
  <si>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</si>
  <si>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</si>
  <si>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</si>
  <si>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</si>
  <si>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</si>
  <si>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</si>
  <si>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</si>
  <si>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</si>
  <si>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</si>
  <si>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</si>
  <si>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</si>
  <si>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</si>
  <si>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</si>
  <si>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</si>
  <si>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</si>
  <si>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</si>
  <si>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</si>
  <si>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</si>
  <si>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</si>
  <si>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</si>
  <si>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</si>
  <si>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</si>
  <si>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</si>
  <si>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</si>
  <si>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</si>
  <si>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</si>
  <si>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</si>
  <si>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</si>
  <si>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</si>
  <si>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</si>
  <si>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</si>
  <si>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</si>
  <si>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</si>
  <si>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</si>
  <si>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</si>
  <si>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</si>
  <si>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</si>
  <si>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</si>
  <si>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</si>
  <si>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</si>
  <si>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</si>
  <si>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</si>
  <si>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</si>
  <si>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</si>
  <si>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</si>
  <si>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</si>
  <si>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</si>
  <si>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</si>
  <si>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</si>
  <si>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</si>
  <si>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</si>
  <si>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</si>
  <si>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</si>
  <si>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</si>
  <si>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</si>
  <si>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</si>
  <si>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</si>
  <si>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</si>
  <si>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</si>
  <si>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</si>
  <si>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</si>
  <si>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</si>
  <si>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</si>
  <si>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</si>
  <si>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</si>
  <si>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</si>
  <si>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</si>
  <si>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</si>
  <si>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</si>
  <si>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</si>
  <si>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</si>
  <si>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</si>
  <si>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</si>
  <si>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</si>
  <si>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</si>
  <si>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</si>
  <si>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</si>
  <si>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</si>
  <si>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</si>
  <si>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</si>
  <si>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</si>
  <si>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</si>
  <si>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</si>
  <si>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</si>
  <si>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</si>
  <si>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</si>
  <si>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</si>
  <si>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</si>
  <si>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</si>
  <si>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</si>
  <si>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</si>
  <si>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</si>
  <si>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</si>
  <si>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</si>
  <si>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</si>
  <si>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</si>
  <si>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</si>
  <si>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</si>
  <si>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</si>
  <si>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</si>
  <si>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</si>
  <si>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</si>
  <si>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</si>
  <si>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</si>
  <si>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</si>
  <si>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</si>
  <si>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</si>
  <si>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</si>
  <si>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</si>
  <si>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</si>
  <si>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</si>
  <si>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</si>
  <si>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</si>
  <si>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</si>
  <si>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</si>
  <si>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</si>
  <si>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</si>
  <si>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</si>
  <si>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</si>
  <si>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</si>
  <si>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</si>
  <si>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</si>
  <si>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</si>
  <si>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</si>
  <si>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</si>
  <si>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</si>
  <si>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</si>
  <si>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</si>
  <si>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</si>
  <si>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</si>
  <si>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</si>
  <si>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</si>
  <si>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</si>
  <si>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</si>
  <si>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</si>
  <si>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</si>
  <si>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</si>
  <si>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</si>
  <si>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</si>
  <si>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</si>
  <si>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</si>
  <si>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</si>
  <si>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</si>
  <si>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</si>
  <si>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</si>
  <si>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</si>
  <si>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</si>
  <si>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</si>
  <si>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</si>
  <si>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</si>
  <si>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</si>
  <si>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</si>
  <si>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</si>
  <si>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</si>
  <si>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</si>
  <si>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</si>
  <si>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</si>
  <si>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</si>
  <si>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</si>
  <si>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</si>
  <si>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</si>
  <si>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</si>
  <si>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</si>
  <si>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</si>
  <si>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</si>
  <si>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</si>
  <si>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</si>
  <si>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</si>
  <si>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</si>
  <si>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</si>
  <si>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</si>
  <si>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</si>
  <si>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</si>
  <si>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</si>
  <si>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</si>
  <si>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</si>
  <si>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</si>
  <si>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</si>
  <si>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</si>
  <si>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</si>
  <si>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</si>
  <si>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</si>
  <si>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</si>
  <si>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</si>
  <si>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</si>
  <si>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</si>
  <si>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</si>
  <si>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</si>
  <si>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</si>
  <si>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</si>
  <si>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</si>
  <si>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</si>
  <si>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</si>
  <si>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</si>
  <si>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</si>
  <si>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</si>
  <si>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</si>
  <si>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</si>
  <si>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</si>
  <si>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</si>
  <si>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</si>
  <si>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</si>
  <si>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</si>
  <si>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</si>
  <si>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</si>
  <si>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</si>
  <si>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</si>
  <si>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</si>
  <si>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</si>
  <si>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</si>
  <si>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</si>
  <si>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</si>
  <si>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</si>
  <si>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</si>
  <si>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</si>
  <si>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</si>
  <si>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</si>
  <si>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</si>
  <si>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</si>
  <si>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</si>
  <si>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</si>
  <si>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</si>
  <si>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</si>
  <si>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</si>
  <si>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</si>
  <si>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</si>
  <si>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</si>
  <si>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</si>
  <si>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</si>
  <si>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</si>
  <si>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</si>
  <si>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</si>
  <si>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</si>
  <si>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</si>
  <si>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</si>
  <si>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</si>
  <si>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</si>
  <si>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</si>
  <si>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</si>
  <si>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</si>
  <si>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</si>
  <si>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</si>
  <si>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</si>
  <si>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</si>
  <si>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</si>
  <si>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</si>
  <si>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</si>
  <si>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</si>
  <si>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</si>
  <si>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</si>
  <si>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</si>
  <si>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</si>
  <si>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</si>
  <si>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</si>
  <si>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</si>
  <si>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</si>
  <si>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</si>
  <si>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</si>
  <si>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</si>
  <si>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</si>
  <si>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</si>
  <si>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</si>
  <si>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</si>
  <si>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</si>
  <si>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</si>
  <si>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</si>
  <si>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</si>
  <si>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</si>
  <si>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</si>
  <si>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</si>
  <si>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</si>
  <si>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</si>
  <si>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</si>
  <si>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</si>
  <si>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</si>
  <si>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</si>
  <si>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</si>
  <si>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</si>
  <si>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</si>
  <si>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</si>
  <si>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</si>
  <si>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</si>
  <si>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</si>
  <si>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</si>
  <si>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</si>
  <si>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</si>
  <si>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</si>
  <si>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</si>
  <si>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</si>
  <si>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</si>
  <si>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</si>
  <si>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</si>
  <si>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</si>
  <si>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</si>
  <si>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</si>
  <si>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</si>
  <si>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</si>
  <si>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</si>
  <si>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</si>
  <si>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</si>
  <si>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</si>
  <si>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</si>
  <si>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</si>
  <si>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</si>
  <si>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</si>
  <si>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</si>
  <si>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</si>
  <si>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</si>
  <si>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</si>
  <si>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</si>
  <si>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</si>
  <si>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</si>
  <si>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</si>
  <si>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</si>
  <si>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</si>
  <si>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</si>
  <si>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</si>
  <si>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</si>
  <si>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</si>
  <si>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</si>
  <si>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</si>
  <si>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</si>
  <si>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</si>
  <si>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</si>
  <si>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</si>
  <si>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</si>
  <si>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</si>
  <si>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</si>
  <si>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</si>
  <si>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</si>
  <si>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</si>
  <si>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</si>
  <si>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</si>
  <si>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</si>
  <si>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</si>
  <si>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</si>
  <si>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</si>
  <si>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</si>
  <si>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</si>
  <si>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</si>
  <si>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</si>
  <si>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</si>
  <si>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</si>
  <si>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</si>
  <si>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</si>
  <si>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</si>
  <si>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</si>
  <si>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</si>
  <si>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</si>
  <si>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</si>
  <si>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</si>
  <si>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</si>
  <si>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</si>
  <si>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</si>
  <si>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</si>
  <si>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</si>
  <si>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</si>
  <si>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</si>
  <si>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</si>
  <si>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</si>
  <si>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</si>
  <si>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</si>
  <si>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</si>
  <si>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</si>
  <si>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</si>
  <si>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</si>
  <si>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</si>
  <si>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</si>
  <si>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</si>
  <si>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</si>
  <si>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</si>
  <si>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</si>
  <si>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</si>
  <si>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</si>
  <si>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</si>
  <si>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</si>
  <si>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</si>
  <si>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</si>
  <si>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</si>
  <si>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</si>
  <si>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</si>
  <si>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</si>
  <si>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</si>
  <si>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</si>
  <si>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</si>
  <si>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</si>
  <si>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</si>
  <si>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</si>
  <si>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</si>
  <si>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</si>
  <si>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</si>
  <si>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</si>
  <si>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</si>
  <si>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</si>
  <si>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</si>
  <si>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</si>
  <si>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</si>
  <si>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</si>
  <si>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</si>
  <si>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</si>
  <si>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</si>
  <si>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</si>
  <si>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</si>
  <si>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</si>
  <si>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</si>
  <si>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</si>
  <si>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</si>
  <si>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</si>
  <si>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</si>
  <si>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</si>
  <si>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</si>
  <si>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</si>
  <si>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</si>
  <si>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</si>
  <si>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</si>
  <si>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</si>
  <si>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</si>
  <si>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</si>
  <si>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</si>
  <si>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</si>
  <si>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</si>
  <si>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</si>
  <si>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</si>
  <si>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</si>
  <si>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</si>
  <si>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</si>
  <si>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</si>
  <si>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</si>
  <si>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</si>
  <si>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</si>
  <si>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</si>
  <si>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</si>
  <si>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</si>
  <si>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</si>
  <si>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</si>
  <si>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</si>
  <si>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</si>
  <si>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</si>
  <si>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</si>
  <si>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</si>
  <si>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</si>
  <si>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</si>
  <si>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</si>
  <si>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</si>
  <si>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</si>
  <si>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</si>
  <si>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</si>
  <si>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</si>
  <si>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</si>
  <si>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</si>
  <si>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</si>
  <si>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</si>
  <si>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</si>
  <si>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</si>
  <si>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</si>
  <si>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</si>
  <si>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</si>
  <si>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</si>
  <si>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</si>
  <si>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</si>
  <si>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</si>
  <si>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</si>
  <si>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</si>
  <si>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</si>
  <si>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</si>
  <si>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</si>
  <si>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</si>
  <si>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</si>
  <si>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</si>
  <si>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</si>
  <si>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</si>
  <si>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</si>
  <si>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</si>
  <si>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</si>
  <si>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</si>
  <si>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</si>
  <si>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</si>
  <si>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</si>
  <si>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</si>
  <si>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</si>
  <si>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</si>
  <si>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</si>
  <si>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</si>
  <si>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</si>
  <si>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</si>
  <si>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</si>
  <si>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</si>
  <si>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</si>
  <si>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</si>
  <si>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</si>
  <si>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</si>
  <si>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</si>
  <si>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</si>
  <si>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</si>
  <si>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</si>
  <si>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</si>
  <si>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</si>
  <si>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</si>
  <si>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</si>
  <si>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</si>
  <si>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</si>
  <si>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</si>
  <si>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</si>
  <si>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</si>
  <si>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</si>
  <si>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</si>
  <si>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</si>
  <si>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</si>
  <si>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</si>
  <si>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</si>
  <si>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</si>
  <si>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</si>
  <si>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</si>
  <si>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</si>
  <si>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</si>
  <si>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</si>
  <si>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</si>
  <si>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</si>
  <si>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</si>
  <si>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</si>
  <si>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</si>
  <si>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</si>
  <si>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</si>
  <si>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</si>
  <si>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</si>
  <si>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</si>
  <si>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</si>
  <si>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</si>
  <si>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</si>
  <si>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</si>
  <si>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</si>
  <si>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</si>
  <si>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</si>
  <si>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</si>
  <si>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</si>
  <si>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</si>
  <si>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</si>
  <si>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</si>
  <si>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</si>
  <si>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</si>
  <si>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</si>
  <si>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</si>
  <si>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</si>
  <si>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</si>
  <si>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</si>
  <si>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</si>
  <si>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</si>
  <si>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</si>
  <si>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</si>
  <si>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</si>
  <si>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</si>
  <si>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</si>
  <si>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</si>
  <si>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</si>
  <si>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</si>
  <si>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</si>
  <si>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</si>
  <si>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</si>
  <si>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</si>
  <si>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</si>
  <si>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</si>
  <si>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</si>
  <si>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</si>
  <si>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</si>
  <si>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</si>
  <si>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</si>
  <si>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</si>
  <si>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</si>
  <si>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</si>
  <si>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</si>
  <si>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</si>
  <si>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</si>
  <si>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</si>
  <si>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</si>
  <si>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</si>
  <si>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</si>
  <si>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</si>
  <si>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</si>
  <si>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</si>
  <si>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</si>
  <si>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</si>
  <si>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</si>
  <si>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</si>
  <si>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</si>
  <si>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</si>
  <si>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</si>
  <si>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</si>
  <si>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</si>
  <si>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</si>
  <si>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</si>
  <si>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</si>
  <si>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</si>
  <si>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</si>
  <si>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</si>
  <si>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</si>
  <si>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</si>
  <si>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</si>
  <si>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</si>
  <si>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</si>
  <si>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</si>
  <si>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</si>
  <si>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</si>
  <si>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</si>
  <si>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</si>
  <si>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</si>
  <si>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</si>
  <si>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</si>
  <si>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</si>
  <si>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</si>
  <si>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</si>
  <si>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</si>
  <si>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</si>
  <si>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</si>
  <si>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</si>
  <si>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</si>
  <si>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</si>
  <si>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</si>
  <si>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</si>
  <si>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</si>
  <si>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</si>
  <si>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</si>
  <si>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</si>
  <si>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</si>
  <si>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</si>
  <si>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</si>
  <si>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</si>
  <si>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</si>
  <si>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</si>
  <si>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</si>
  <si>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</si>
  <si>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</si>
  <si>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</si>
  <si>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</si>
  <si>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</si>
  <si>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</si>
  <si>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</si>
  <si>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</si>
  <si>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</si>
  <si>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</si>
  <si>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</si>
  <si>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</si>
  <si>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</si>
  <si>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</si>
  <si>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</si>
  <si>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</si>
  <si>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</si>
  <si>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</si>
  <si>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</si>
  <si>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</si>
  <si>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</si>
  <si>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</si>
  <si>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</si>
  <si>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</si>
  <si>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</si>
  <si>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</si>
  <si>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</si>
  <si>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</si>
  <si>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</si>
  <si>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</si>
  <si>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</si>
  <si>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</si>
  <si>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</si>
  <si>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</si>
  <si>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</si>
  <si>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</si>
  <si>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</si>
  <si>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</si>
  <si>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</si>
  <si>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</si>
  <si>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</si>
  <si>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</si>
  <si>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</si>
  <si>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</si>
  <si>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</si>
  <si>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</si>
  <si>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</si>
  <si>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</si>
  <si>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</si>
  <si>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</si>
  <si>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</si>
  <si>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</si>
  <si>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</si>
  <si>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</si>
  <si>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</si>
  <si>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</si>
  <si>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</si>
  <si>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</si>
  <si>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</si>
  <si>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</si>
  <si>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</si>
  <si>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</si>
  <si>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</si>
  <si>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</si>
  <si>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</si>
  <si>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</si>
  <si>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</si>
  <si>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</si>
  <si>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</si>
  <si>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</si>
  <si>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</si>
  <si>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</si>
  <si>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</si>
  <si>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</si>
  <si>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</si>
  <si>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</si>
  <si>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</si>
  <si>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</si>
  <si>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</si>
  <si>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</si>
  <si>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</si>
  <si>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</si>
  <si>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</si>
  <si>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</si>
  <si>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</si>
  <si>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</si>
  <si>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</si>
  <si>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</si>
  <si>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</si>
  <si>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</si>
  <si>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</si>
  <si>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</si>
  <si>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</si>
  <si>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</si>
  <si>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</si>
  <si>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</si>
  <si>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</si>
  <si>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</si>
  <si>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</si>
  <si>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</si>
  <si>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</si>
  <si>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</si>
  <si>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</si>
  <si>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</si>
  <si>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</si>
  <si>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</si>
  <si>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</si>
  <si>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</si>
  <si>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</si>
  <si>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</si>
  <si>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</si>
  <si>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</si>
  <si>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</si>
  <si>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</si>
  <si>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</si>
  <si>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</si>
  <si>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</si>
  <si>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</si>
  <si>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</si>
  <si>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</si>
  <si>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</si>
  <si>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</si>
  <si>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</si>
  <si>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</si>
  <si>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</si>
  <si>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</si>
  <si>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</si>
  <si>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</si>
  <si>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</si>
  <si>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</si>
  <si>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</si>
  <si>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</si>
  <si>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</si>
  <si>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</si>
  <si>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</si>
  <si>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</si>
  <si>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</si>
  <si>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</si>
  <si>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</si>
  <si>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</si>
  <si>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</si>
  <si>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</si>
  <si>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</si>
  <si>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</si>
  <si>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</si>
  <si>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</si>
  <si>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</si>
  <si>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</si>
  <si>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</si>
  <si>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</si>
  <si>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</si>
  <si>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</si>
  <si>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</si>
  <si>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</si>
  <si>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</si>
  <si>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</si>
  <si>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</si>
  <si>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</si>
  <si>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</si>
  <si>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</si>
  <si>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</si>
  <si>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</si>
  <si>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</si>
  <si>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</si>
  <si>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</si>
  <si>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</si>
  <si>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</si>
  <si>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</si>
  <si>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</si>
  <si>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</si>
  <si>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</si>
  <si>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</si>
  <si>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</si>
  <si>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</si>
  <si>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</si>
  <si>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</si>
  <si>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</si>
  <si>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</si>
  <si>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</si>
  <si>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</si>
  <si>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</si>
  <si>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</si>
  <si>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</si>
  <si>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</si>
  <si>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</si>
  <si>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</si>
  <si>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</si>
  <si>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</si>
  <si>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</si>
  <si>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</si>
  <si>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</si>
  <si>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</si>
  <si>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</si>
  <si>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</si>
  <si>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</si>
  <si>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</si>
  <si>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</si>
  <si>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</si>
  <si>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</si>
  <si>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</si>
  <si>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</si>
  <si>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</si>
  <si>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</si>
  <si>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</si>
  <si>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</si>
  <si>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</si>
  <si>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</si>
  <si>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</si>
  <si>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</si>
  <si>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</si>
  <si>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</si>
  <si>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</si>
  <si>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</si>
  <si>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</si>
  <si>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</si>
  <si>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</si>
  <si>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</si>
  <si>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</si>
  <si>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</si>
  <si>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</si>
  <si>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</si>
  <si>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</si>
  <si>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</si>
  <si>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</si>
  <si>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</si>
  <si>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</si>
  <si>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</si>
  <si>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</si>
  <si>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</si>
  <si>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</si>
  <si>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</si>
  <si>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</si>
  <si>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</si>
  <si>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</si>
  <si>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</si>
  <si>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</si>
  <si>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</si>
  <si>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</si>
  <si>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</si>
  <si>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</si>
  <si>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</si>
  <si>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</si>
  <si>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</si>
  <si>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</si>
  <si>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</si>
  <si>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</si>
  <si>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</si>
  <si>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</si>
  <si>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</si>
  <si>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</si>
  <si>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</si>
  <si>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</si>
  <si>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</si>
  <si>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</si>
  <si>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</si>
  <si>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</si>
  <si>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</si>
  <si>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</si>
  <si>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</si>
  <si>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</si>
  <si>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</si>
  <si>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</si>
  <si>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</si>
  <si>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</si>
  <si>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</si>
  <si>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</si>
  <si>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</si>
  <si>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</si>
  <si>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</si>
  <si>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</si>
  <si>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</si>
  <si>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</si>
  <si>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</si>
  <si>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</si>
  <si>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</si>
  <si>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</si>
  <si>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</si>
  <si>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</si>
  <si>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</si>
  <si>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</si>
  <si>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</si>
  <si>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</si>
  <si>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</si>
  <si>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</si>
  <si>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</si>
  <si>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</si>
  <si>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</si>
  <si>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</si>
  <si>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</si>
  <si>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</si>
  <si>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</si>
  <si>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</si>
  <si>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</si>
  <si>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</si>
  <si>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</si>
  <si>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</si>
  <si>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</si>
  <si>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</si>
  <si>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</si>
  <si>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</si>
  <si>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</si>
  <si>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</si>
  <si>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</si>
  <si>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</si>
  <si>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</si>
  <si>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</si>
  <si>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</si>
  <si>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</si>
  <si>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</si>
  <si>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</si>
  <si>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</si>
  <si>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</si>
  <si>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</si>
  <si>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</si>
  <si>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</si>
  <si>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</si>
  <si>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</si>
  <si>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</si>
  <si>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</si>
  <si>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</si>
  <si>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</si>
  <si>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</si>
  <si>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</si>
  <si>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</si>
  <si>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</si>
  <si>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</si>
  <si>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</si>
  <si>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</si>
  <si>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</si>
  <si>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</si>
  <si>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</si>
  <si>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</si>
  <si>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</si>
  <si>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</si>
  <si>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</si>
  <si>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</si>
  <si>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</si>
  <si>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</si>
  <si>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</si>
  <si>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</si>
  <si>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</si>
  <si>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</si>
  <si>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</si>
  <si>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</si>
  <si>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</si>
  <si>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</si>
  <si>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</si>
  <si>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</si>
  <si>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</si>
  <si>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</si>
  <si>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</si>
  <si>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</si>
  <si>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</si>
  <si>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</si>
  <si>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</si>
  <si>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</si>
  <si>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</si>
  <si>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</si>
  <si>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</si>
  <si>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</si>
  <si>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</si>
  <si>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</si>
  <si>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</si>
  <si>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</si>
  <si>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</si>
  <si>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</si>
  <si>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</si>
  <si>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</si>
  <si>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</si>
  <si>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</si>
  <si>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</si>
  <si>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</si>
  <si>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</si>
  <si>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</si>
  <si>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</si>
  <si>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</si>
  <si>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</si>
  <si>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</si>
  <si>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</si>
  <si>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</si>
  <si>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</si>
  <si>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</si>
  <si>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</si>
  <si>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</si>
  <si>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</si>
  <si>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</si>
  <si>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</si>
  <si>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</si>
  <si>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</si>
  <si>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</si>
  <si>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</si>
  <si>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</si>
  <si>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</si>
  <si>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</si>
  <si>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</si>
  <si>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</si>
  <si>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</si>
  <si>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</si>
  <si>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</si>
  <si>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</si>
  <si>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</si>
  <si>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</si>
  <si>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</si>
  <si>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</si>
  <si>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</si>
  <si>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</si>
  <si>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</si>
  <si>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</si>
  <si>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</si>
  <si>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</si>
  <si>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</si>
  <si>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</si>
  <si>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</si>
  <si>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</si>
  <si>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</si>
  <si>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</si>
  <si>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</si>
  <si>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</si>
  <si>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</si>
  <si>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</si>
  <si>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</si>
  <si>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</si>
  <si>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</si>
  <si>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</si>
  <si>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</si>
  <si>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</si>
  <si>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</si>
  <si>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</si>
  <si>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</si>
  <si>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</si>
  <si>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</si>
  <si>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</si>
  <si>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</si>
  <si>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</si>
  <si>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</si>
  <si>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</si>
  <si>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</si>
  <si>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</si>
  <si>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</si>
  <si>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</si>
  <si>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</si>
  <si>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</si>
  <si>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</si>
  <si>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</si>
  <si>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</si>
  <si>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</si>
  <si>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</si>
  <si>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</si>
  <si>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</si>
  <si>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</si>
  <si>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</si>
  <si>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</si>
  <si>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</si>
  <si>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</si>
  <si>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</si>
  <si>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</si>
  <si>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</si>
  <si>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</si>
  <si>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</si>
  <si>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</si>
  <si>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</si>
  <si>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</si>
  <si>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</si>
  <si>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</si>
  <si>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</si>
  <si>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</si>
  <si>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</si>
  <si>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</si>
  <si>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</si>
  <si>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</si>
  <si>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</si>
  <si>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</si>
  <si>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</si>
  <si>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</si>
  <si>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</si>
  <si>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</si>
  <si>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</si>
  <si>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</si>
  <si>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</si>
  <si>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</si>
  <si>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</si>
  <si>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</si>
  <si>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</si>
  <si>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</si>
  <si>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</si>
  <si>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</si>
  <si>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</si>
  <si>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</si>
  <si>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</si>
  <si>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</si>
  <si>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</si>
  <si>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</si>
  <si>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</si>
  <si>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</si>
  <si>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</si>
  <si>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</si>
  <si>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</si>
  <si>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</si>
  <si>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</si>
  <si>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</si>
  <si>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</si>
  <si>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</si>
  <si>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</si>
  <si>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</si>
  <si>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</si>
  <si>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</si>
  <si>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</si>
  <si>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</si>
  <si>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</si>
  <si>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</si>
  <si>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</si>
  <si>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</si>
  <si>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</si>
  <si>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</si>
  <si>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</si>
  <si>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</si>
  <si>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</si>
  <si>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</si>
  <si>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</si>
  <si>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</si>
  <si>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</si>
  <si>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</si>
  <si>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</si>
  <si>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</si>
  <si>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</si>
  <si>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</si>
  <si>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</si>
  <si>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</si>
  <si>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</si>
  <si>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</si>
  <si>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</si>
  <si>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</si>
  <si>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</si>
  <si>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</si>
  <si>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</si>
  <si>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</si>
  <si>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</si>
  <si>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</si>
  <si>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</si>
  <si>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</si>
  <si>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</si>
  <si>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</si>
  <si>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</si>
  <si>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</si>
  <si>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</si>
  <si>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</si>
  <si>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</si>
  <si>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</si>
  <si>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</si>
  <si>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</si>
  <si>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</si>
  <si>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</si>
  <si>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</si>
  <si>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</si>
  <si>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</si>
  <si>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</si>
  <si>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</si>
  <si>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</si>
  <si>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</si>
  <si>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</si>
  <si>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</si>
  <si>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</si>
  <si>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</si>
  <si>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</si>
  <si>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</si>
  <si>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</si>
  <si>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</si>
  <si>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</si>
  <si>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</si>
  <si>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</si>
  <si>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</si>
  <si>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</si>
  <si>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</si>
  <si>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</si>
  <si>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</si>
  <si>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</si>
  <si>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</si>
  <si>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</si>
  <si>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</si>
  <si>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</si>
  <si>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</si>
  <si>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</si>
  <si>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</si>
  <si>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</si>
  <si>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</si>
  <si>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</si>
  <si>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</si>
  <si>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</si>
  <si>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</si>
  <si>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</si>
  <si>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</si>
  <si>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</si>
  <si>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</si>
  <si>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</si>
  <si>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</si>
  <si>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</si>
  <si>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</si>
  <si>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</si>
  <si>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</si>
  <si>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</si>
  <si>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</si>
  <si>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</si>
  <si>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</si>
  <si>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</si>
  <si>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</si>
  <si>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</si>
  <si>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</si>
  <si>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</si>
  <si>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</si>
  <si>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</si>
  <si>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</si>
  <si>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</si>
  <si>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</si>
  <si>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</si>
  <si>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</si>
  <si>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</si>
  <si>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</si>
  <si>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</si>
  <si>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</si>
  <si>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</si>
  <si>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</si>
  <si>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</si>
  <si>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</si>
  <si>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</si>
  <si>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</si>
  <si>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</si>
  <si>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</si>
  <si>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</si>
  <si>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</si>
  <si>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</si>
  <si>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</si>
  <si>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</si>
  <si>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</si>
  <si>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</si>
  <si>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</si>
  <si>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</si>
  <si>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</si>
  <si>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</si>
  <si>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</si>
  <si>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</si>
  <si>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</si>
  <si>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</si>
  <si>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</si>
  <si>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</si>
  <si>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</si>
  <si>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</si>
  <si>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</si>
  <si>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</si>
  <si>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</si>
  <si>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</si>
  <si>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</si>
  <si>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</si>
  <si>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</si>
  <si>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</si>
  <si>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</si>
  <si>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</si>
  <si>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</si>
  <si>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</si>
  <si>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</si>
  <si>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</si>
  <si>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</si>
  <si>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</si>
  <si>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</si>
  <si>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</si>
  <si>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</si>
  <si>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</si>
  <si>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</si>
  <si>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</si>
  <si>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</si>
  <si>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</si>
  <si>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</si>
  <si>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</si>
  <si>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</si>
  <si>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</si>
  <si>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</si>
  <si>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</si>
  <si>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</si>
  <si>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</si>
  <si>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</si>
  <si>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</si>
  <si>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</si>
  <si>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</si>
  <si>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</si>
  <si>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</si>
  <si>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</si>
  <si>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</si>
  <si>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</si>
  <si>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</si>
  <si>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</si>
  <si>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</si>
  <si>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</si>
  <si>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</si>
  <si>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</si>
  <si>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</si>
  <si>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</si>
  <si>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</si>
  <si>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</si>
  <si>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</si>
  <si>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</si>
  <si>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</si>
  <si>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</si>
  <si>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</si>
  <si>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</si>
  <si>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</si>
  <si>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</si>
  <si>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</si>
  <si>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</si>
  <si>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</si>
  <si>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</si>
  <si>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</si>
  <si>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</si>
  <si>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</si>
  <si>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</si>
  <si>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</si>
  <si>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</si>
  <si>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</si>
  <si>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</si>
  <si>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</si>
  <si>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</si>
  <si>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</si>
  <si>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</si>
  <si>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</si>
  <si>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</si>
  <si>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</si>
  <si>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</si>
  <si>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</si>
  <si>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</si>
  <si>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</si>
  <si>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</si>
  <si>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</si>
  <si>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</si>
  <si>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</si>
  <si>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</si>
  <si>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</si>
  <si>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</si>
  <si>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</si>
  <si>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</si>
  <si>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</si>
  <si>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</si>
  <si>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</si>
  <si>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</si>
  <si>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</si>
  <si>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</si>
  <si>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</si>
  <si>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</si>
  <si>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</si>
  <si>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</si>
  <si>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</si>
  <si>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</si>
  <si>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</si>
  <si>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</si>
  <si>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</si>
  <si>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</si>
  <si>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</si>
  <si>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</si>
  <si>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</si>
  <si>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</si>
  <si>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</si>
  <si>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</si>
  <si>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</si>
  <si>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</si>
  <si>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</si>
  <si>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</si>
  <si>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</si>
  <si>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</si>
  <si>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</si>
  <si>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</si>
  <si>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</si>
  <si>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</si>
  <si>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</si>
  <si>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</si>
  <si>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</si>
  <si>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</si>
  <si>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</si>
  <si>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</si>
  <si>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</si>
  <si>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</si>
  <si>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</si>
  <si>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</si>
  <si>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</si>
  <si>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</si>
  <si>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</si>
  <si>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</si>
  <si>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</si>
  <si>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</si>
  <si>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</si>
  <si>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</si>
  <si>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</si>
  <si>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</si>
  <si>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</si>
  <si>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</si>
  <si>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</si>
  <si>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</si>
  <si>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</si>
  <si>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</si>
  <si>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</si>
  <si>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</si>
  <si>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</si>
  <si>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</si>
  <si>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</si>
  <si>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</si>
  <si>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</si>
  <si>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</si>
  <si>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</si>
  <si>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</si>
  <si>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</si>
  <si>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</si>
  <si>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</si>
  <si>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</si>
  <si>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</si>
  <si>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</si>
  <si>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</si>
  <si>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</si>
  <si>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</si>
  <si>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</si>
  <si>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</si>
  <si>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</si>
  <si>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</si>
  <si>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</si>
  <si>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</si>
  <si>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</si>
  <si>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</si>
  <si>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</si>
  <si>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</si>
  <si>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</si>
  <si>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</si>
  <si>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</si>
  <si>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</si>
  <si>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</si>
  <si>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</si>
  <si>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</si>
  <si>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</si>
  <si>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</si>
  <si>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</si>
  <si>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</si>
  <si>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</si>
  <si>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</si>
  <si>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</si>
  <si>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</si>
  <si>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</si>
  <si>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</si>
  <si>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</si>
  <si>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</si>
  <si>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</si>
  <si>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</si>
  <si>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</si>
  <si>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</si>
  <si>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</si>
  <si>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</si>
  <si>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</si>
  <si>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</si>
  <si>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</si>
  <si>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</si>
  <si>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</si>
  <si>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</si>
  <si>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</si>
  <si>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</si>
  <si>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</si>
  <si>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</si>
  <si>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</si>
  <si>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</si>
  <si>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</si>
  <si>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</si>
  <si>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</si>
  <si>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</si>
  <si>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</si>
  <si>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</si>
  <si>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</si>
  <si>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</si>
  <si>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</si>
  <si>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</si>
  <si>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</si>
  <si>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</si>
  <si>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</si>
  <si>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</si>
  <si>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</si>
  <si>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</si>
  <si>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</si>
  <si>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</si>
  <si>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</si>
  <si>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</si>
  <si>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</si>
  <si>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</si>
  <si>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</si>
  <si>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</si>
  <si>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</si>
  <si>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</si>
  <si>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</si>
  <si>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</si>
  <si>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</si>
  <si>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</si>
  <si>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</si>
  <si>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</si>
  <si>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</si>
  <si>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</si>
  <si>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</si>
  <si>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</si>
  <si>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</si>
  <si>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</si>
  <si>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</si>
  <si>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</si>
  <si>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</si>
  <si>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</si>
  <si>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</si>
  <si>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</si>
  <si>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</si>
  <si>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</si>
  <si>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</si>
  <si>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</si>
  <si>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</si>
  <si>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</si>
  <si>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</si>
  <si>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</si>
  <si>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</si>
  <si>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</si>
  <si>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</si>
  <si>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</si>
  <si>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</si>
  <si>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</si>
  <si>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</si>
  <si>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</si>
  <si>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</si>
  <si>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</si>
  <si>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</si>
  <si>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</si>
  <si>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</si>
  <si>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</si>
  <si>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</si>
  <si>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</si>
  <si>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</si>
  <si>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</si>
  <si>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</si>
  <si>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</si>
  <si>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</si>
  <si>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</si>
  <si>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</si>
  <si>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</si>
  <si>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</si>
  <si>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</si>
  <si>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</si>
  <si>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</si>
  <si>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</si>
  <si>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</si>
  <si>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</si>
  <si>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</si>
  <si>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</si>
  <si>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</si>
  <si>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</si>
  <si>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</si>
  <si>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</si>
  <si>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</si>
  <si>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</si>
  <si>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</si>
  <si>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</si>
  <si>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</si>
  <si>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</si>
  <si>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</si>
  <si>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</si>
  <si>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</si>
  <si>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</si>
  <si>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</si>
  <si>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</si>
  <si>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</si>
  <si>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</si>
  <si>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</si>
  <si>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</si>
  <si>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</si>
  <si>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</si>
  <si>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</si>
  <si>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</si>
  <si>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</si>
  <si>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</si>
  <si>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</si>
  <si>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</si>
  <si>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</si>
  <si>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</si>
  <si>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</si>
  <si>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</si>
  <si>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</si>
  <si>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</si>
  <si>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</si>
  <si>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</si>
  <si>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</si>
  <si>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</si>
  <si>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</si>
  <si>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</si>
  <si>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</si>
  <si>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</si>
  <si>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</si>
  <si>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</si>
  <si>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</si>
  <si>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</si>
  <si>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</si>
  <si>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</si>
  <si>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</si>
  <si>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</si>
  <si>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</si>
  <si>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</si>
  <si>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</si>
  <si>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</si>
  <si>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</si>
  <si>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</si>
  <si>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</si>
  <si>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</si>
  <si>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</si>
  <si>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</si>
  <si>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</si>
  <si>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</si>
  <si>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</si>
  <si>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</si>
  <si>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</si>
  <si>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</si>
  <si>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</si>
  <si>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</si>
  <si>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</si>
  <si>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</si>
  <si>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</si>
  <si>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</si>
  <si>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</si>
  <si>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</si>
  <si>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</si>
  <si>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</si>
  <si>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</si>
  <si>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</si>
  <si>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</si>
  <si>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</si>
  <si>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</si>
  <si>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</si>
  <si>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</si>
  <si>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</si>
  <si>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</si>
  <si>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</si>
  <si>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</si>
  <si>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</si>
  <si>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</si>
  <si>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</si>
  <si>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</si>
  <si>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</si>
  <si>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</si>
  <si>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</si>
  <si>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</si>
  <si>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</si>
  <si>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</si>
  <si>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</si>
  <si>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</si>
  <si>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</si>
  <si>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</si>
  <si>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</si>
  <si>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</si>
  <si>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</si>
  <si>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</si>
  <si>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</si>
  <si>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</si>
  <si>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</si>
  <si>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</si>
  <si>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</si>
  <si>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</si>
  <si>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</si>
  <si>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</si>
  <si>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</si>
  <si>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</si>
  <si>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</si>
  <si>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</si>
  <si>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</si>
  <si>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</si>
  <si>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</si>
  <si>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</si>
  <si>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</si>
  <si>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</si>
  <si>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</si>
  <si>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</si>
  <si>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</si>
  <si>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</si>
  <si>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</si>
  <si>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</si>
  <si>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</si>
  <si>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</si>
  <si>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</si>
  <si>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</si>
  <si>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</si>
  <si>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</si>
  <si>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</si>
  <si>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</si>
  <si>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</si>
  <si>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</si>
  <si>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</si>
  <si>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</si>
  <si>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</si>
  <si>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</si>
  <si>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</si>
  <si>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</si>
  <si>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</si>
  <si>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</si>
  <si>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</si>
  <si>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</si>
  <si>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</si>
  <si>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</si>
  <si>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</si>
  <si>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</si>
  <si>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</si>
  <si>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</si>
  <si>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</si>
  <si>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</si>
  <si>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</si>
  <si>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</si>
  <si>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</si>
  <si>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</si>
  <si>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</si>
  <si>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</si>
  <si>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</si>
  <si>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</si>
  <si>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</si>
  <si>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</si>
  <si>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</si>
  <si>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</si>
  <si>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</si>
  <si>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</si>
  <si>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</si>
  <si>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</si>
  <si>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</si>
  <si>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</si>
  <si>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</si>
  <si>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</si>
  <si>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</si>
  <si>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</si>
  <si>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</si>
  <si>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</si>
  <si>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</si>
  <si>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</si>
  <si>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</si>
  <si>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</si>
  <si>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</si>
  <si>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</si>
  <si>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</si>
  <si>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</si>
  <si>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</si>
  <si>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</si>
  <si>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</si>
  <si>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</si>
  <si>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</si>
  <si>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</si>
  <si>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</si>
  <si>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</si>
  <si>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</si>
  <si>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</si>
  <si>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</si>
  <si>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</si>
  <si>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</si>
  <si>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</si>
  <si>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</si>
  <si>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</si>
  <si>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</si>
  <si>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</si>
  <si>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</si>
  <si>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</si>
  <si>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</si>
  <si>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</si>
  <si>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</si>
  <si>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</si>
  <si>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</si>
  <si>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</si>
  <si>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</si>
  <si>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</si>
  <si>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</si>
  <si>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</si>
  <si>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</si>
  <si>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</si>
  <si>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</si>
  <si>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</si>
  <si>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</si>
  <si>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</si>
  <si>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</si>
  <si>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</si>
  <si>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</si>
  <si>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</si>
  <si>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</si>
  <si>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</si>
  <si>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</si>
  <si>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</si>
  <si>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</si>
  <si>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</si>
  <si>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</si>
  <si>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</si>
  <si>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</si>
  <si>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</si>
  <si>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</si>
  <si>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</si>
  <si>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</si>
  <si>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</si>
  <si>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</si>
  <si>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</si>
  <si>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</si>
  <si>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</si>
  <si>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</si>
  <si>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</si>
  <si>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</si>
  <si>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</si>
  <si>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</si>
  <si>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</si>
  <si>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</si>
  <si>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</si>
  <si>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</si>
  <si>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</si>
  <si>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</si>
  <si>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</si>
  <si>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</si>
  <si>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</si>
  <si>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</si>
  <si>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</si>
  <si>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</si>
  <si>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</si>
  <si>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</si>
  <si>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</si>
  <si>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</si>
  <si>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</si>
  <si>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</si>
  <si>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</si>
  <si>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</si>
  <si>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</si>
  <si>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</si>
  <si>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</si>
  <si>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</si>
  <si>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</si>
  <si>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</si>
  <si>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</si>
  <si>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</si>
  <si>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</si>
  <si>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</si>
  <si>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</si>
  <si>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</si>
  <si>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</si>
  <si>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</si>
  <si>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</si>
  <si>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</si>
  <si>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</si>
  <si>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</si>
  <si>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</si>
  <si>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</si>
  <si>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</si>
  <si>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</si>
  <si>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</si>
  <si>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</si>
  <si>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</si>
  <si>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</si>
  <si>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</si>
  <si>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</si>
  <si>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</si>
  <si>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</si>
  <si>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</si>
  <si>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</si>
  <si>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</si>
  <si>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</si>
  <si>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</si>
  <si>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</si>
  <si>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</si>
  <si>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</si>
  <si>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</si>
  <si>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</si>
  <si>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</si>
  <si>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</si>
  <si>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</si>
  <si>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</si>
  <si>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</si>
  <si>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</si>
  <si>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</si>
  <si>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</si>
  <si>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</si>
  <si>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</si>
  <si>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</si>
  <si>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</si>
  <si>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</si>
  <si>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</si>
  <si>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</si>
  <si>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</si>
  <si>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</si>
  <si>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</si>
  <si>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</si>
  <si>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</si>
  <si>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</si>
  <si>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</si>
  <si>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</si>
  <si>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</si>
  <si>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</si>
  <si>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</si>
  <si>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</si>
  <si>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</si>
  <si>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</si>
  <si>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</si>
  <si>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</si>
  <si>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</si>
  <si>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</si>
  <si>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</si>
  <si>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</si>
  <si>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</si>
  <si>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</si>
  <si>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</si>
  <si>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</si>
  <si>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</si>
  <si>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</si>
  <si>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</si>
  <si>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</si>
  <si>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</si>
  <si>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</si>
  <si>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</si>
  <si>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</si>
  <si>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</si>
  <si>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</si>
  <si>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</si>
  <si>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</si>
  <si>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</si>
  <si>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</si>
  <si>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</si>
  <si>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</si>
  <si>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</si>
  <si>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</si>
  <si>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</si>
  <si>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</si>
  <si>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</si>
  <si>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</si>
  <si>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</si>
  <si>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</si>
  <si>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</si>
  <si>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</si>
  <si>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</si>
  <si>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</si>
  <si>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</si>
  <si>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</si>
  <si>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</si>
  <si>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</si>
  <si>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</si>
  <si>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</si>
  <si>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</si>
  <si>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</si>
  <si>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</si>
  <si>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</si>
  <si>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</si>
  <si>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</si>
  <si>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</si>
  <si>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</si>
  <si>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</si>
  <si>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</si>
  <si>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</si>
  <si>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</si>
  <si>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</si>
  <si>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</si>
  <si>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</si>
  <si>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</si>
  <si>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</si>
  <si>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</si>
  <si>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</si>
  <si>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</si>
  <si>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</si>
  <si>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</si>
  <si>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</si>
  <si>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</si>
  <si>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</si>
  <si>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</si>
  <si>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</si>
  <si>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</si>
  <si>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</si>
  <si>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</si>
  <si>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</si>
  <si>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</si>
  <si>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</si>
  <si>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</si>
  <si>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</si>
  <si>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</si>
  <si>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</si>
  <si>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</si>
  <si>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</si>
  <si>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</si>
  <si>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</si>
  <si>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</si>
  <si>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</si>
  <si>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</si>
  <si>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</si>
  <si>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</si>
  <si>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</si>
  <si>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</si>
  <si>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</si>
  <si>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</si>
  <si>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</si>
  <si>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</si>
  <si>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</si>
  <si>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</si>
  <si>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</si>
  <si>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</si>
  <si>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</si>
  <si>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</si>
  <si>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</si>
  <si>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</si>
  <si>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</si>
  <si>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</si>
  <si>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</si>
  <si>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</si>
  <si>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</si>
  <si>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</si>
  <si>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</si>
  <si>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</si>
  <si>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</si>
  <si>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</si>
  <si>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</si>
  <si>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</si>
  <si>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</si>
  <si>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</si>
  <si>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</si>
  <si>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</si>
  <si>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</si>
  <si>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</si>
  <si>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</si>
  <si>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</si>
  <si>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</si>
  <si>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</si>
  <si>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</si>
  <si>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</si>
  <si>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</si>
  <si>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</si>
  <si>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</si>
  <si>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</si>
  <si>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</si>
  <si>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</si>
  <si>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</si>
  <si>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</si>
  <si>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</si>
  <si>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</si>
  <si>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</si>
  <si>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</si>
  <si>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</si>
  <si>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</si>
  <si>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</si>
  <si>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</si>
  <si>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</si>
  <si>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</si>
  <si>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</si>
  <si>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</si>
  <si>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</si>
  <si>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</si>
  <si>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</si>
  <si>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</si>
  <si>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</si>
  <si>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</si>
  <si>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</si>
  <si>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</si>
  <si>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</si>
  <si>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</si>
  <si>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</si>
  <si>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</si>
  <si>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</si>
  <si>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</si>
  <si>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</si>
  <si>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</si>
  <si>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</si>
  <si>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</si>
  <si>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</si>
  <si>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</si>
  <si>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</si>
  <si>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</si>
  <si>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</si>
  <si>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</si>
  <si>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</si>
  <si>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</si>
  <si>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</si>
  <si>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</si>
  <si>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</si>
  <si>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</si>
  <si>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</si>
  <si>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</si>
  <si>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</si>
  <si>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</si>
  <si>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</si>
  <si>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</si>
  <si>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</si>
  <si>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</si>
  <si>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</si>
  <si>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</si>
  <si>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</si>
  <si>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</si>
  <si>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</si>
  <si>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</si>
  <si>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</si>
  <si>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</si>
  <si>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</si>
  <si>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</si>
  <si>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</si>
  <si>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</si>
  <si>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</si>
  <si>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</si>
  <si>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</si>
  <si>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</si>
  <si>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</si>
  <si>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</si>
  <si>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</si>
  <si>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</si>
  <si>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</si>
  <si>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</si>
  <si>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</si>
  <si>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</si>
  <si>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</si>
  <si>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</si>
  <si>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</si>
  <si>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</si>
  <si>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</si>
  <si>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</si>
  <si>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</si>
  <si>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</si>
  <si>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</si>
  <si>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</si>
  <si>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</si>
  <si>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</si>
  <si>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</si>
  <si>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</si>
  <si>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</si>
  <si>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</si>
  <si>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</si>
  <si>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</si>
  <si>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</si>
  <si>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</si>
  <si>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</si>
  <si>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</si>
  <si>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</si>
  <si>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</si>
  <si>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</si>
  <si>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</si>
  <si>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</si>
  <si>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</si>
  <si>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</si>
  <si>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</si>
  <si>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</si>
  <si>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</si>
  <si>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</si>
  <si>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</si>
  <si>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</si>
  <si>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</si>
  <si>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</si>
  <si>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</si>
  <si>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</si>
  <si>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</si>
  <si>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</si>
  <si>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</si>
  <si>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</si>
  <si>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</si>
  <si>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</si>
  <si>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</si>
  <si>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</si>
  <si>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</si>
  <si>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</si>
  <si>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</si>
  <si>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</si>
  <si>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</si>
  <si>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</si>
  <si>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</si>
  <si>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</si>
  <si>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</si>
  <si>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</si>
  <si>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</si>
  <si>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</si>
  <si>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</si>
  <si>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</si>
  <si>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</si>
  <si>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</si>
  <si>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</si>
  <si>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</si>
  <si>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</si>
  <si>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</si>
  <si>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</si>
  <si>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</si>
  <si>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</si>
  <si>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</si>
  <si>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</si>
  <si>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</si>
  <si>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</si>
  <si>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</si>
  <si>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</si>
  <si>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</si>
  <si>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</si>
  <si>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</si>
  <si>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</si>
  <si>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</si>
  <si>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</si>
  <si>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</si>
  <si>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</si>
  <si>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</si>
  <si>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</si>
  <si>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</si>
  <si>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</si>
  <si>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</si>
  <si>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</si>
  <si>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</si>
  <si>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</si>
  <si>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</si>
  <si>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</si>
  <si>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</si>
  <si>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</si>
  <si>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</si>
  <si>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</si>
  <si>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</si>
  <si>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</si>
  <si>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</si>
  <si>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</si>
  <si>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</si>
  <si>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</si>
  <si>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</si>
  <si>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</si>
  <si>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</si>
  <si>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</si>
  <si>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</si>
  <si>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</si>
  <si>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</si>
  <si>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</si>
  <si>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</si>
  <si>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</si>
  <si>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</si>
  <si>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</si>
  <si>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</si>
  <si>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</si>
  <si>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</si>
  <si>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</si>
  <si>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</si>
  <si>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</si>
  <si>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</si>
  <si>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</si>
  <si>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</si>
  <si>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</si>
  <si>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</si>
  <si>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</si>
  <si>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</si>
  <si>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</si>
  <si>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</si>
  <si>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</si>
  <si>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</si>
  <si>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</si>
  <si>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</si>
  <si>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</si>
  <si>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</si>
  <si>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</si>
  <si>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</si>
  <si>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</si>
  <si>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</si>
  <si>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</si>
  <si>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</si>
  <si>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</si>
  <si>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</si>
  <si>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</si>
  <si>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</si>
  <si>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</si>
  <si>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</si>
  <si>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</si>
  <si>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</si>
  <si>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</si>
  <si>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</si>
  <si>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</si>
  <si>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</si>
  <si>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</si>
  <si>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</si>
  <si>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</si>
  <si>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</si>
  <si>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</si>
  <si>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</si>
  <si>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</si>
  <si>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</si>
  <si>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</si>
  <si>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</si>
  <si>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</si>
  <si>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</si>
  <si>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</si>
  <si>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</si>
  <si>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</si>
  <si>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</si>
  <si>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</si>
  <si>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</si>
  <si>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</si>
  <si>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</si>
  <si>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</si>
  <si>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</si>
  <si>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</si>
  <si>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</si>
  <si>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</si>
  <si>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</si>
  <si>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</si>
  <si>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</si>
  <si>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</si>
  <si>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</si>
  <si>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</si>
  <si>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</si>
  <si>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</si>
  <si>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</si>
  <si>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</si>
  <si>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</si>
  <si>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</si>
  <si>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</si>
  <si>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</si>
  <si>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</si>
  <si>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</si>
  <si>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</si>
  <si>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</si>
  <si>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</si>
  <si>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</si>
  <si>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</si>
  <si>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</si>
  <si>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</si>
  <si>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</si>
  <si>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</si>
  <si>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</si>
  <si>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</si>
  <si>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</si>
  <si>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</si>
  <si>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</si>
  <si>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</si>
  <si>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</si>
  <si>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</si>
  <si>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</si>
  <si>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</si>
  <si>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</si>
  <si>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</si>
  <si>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</si>
  <si>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</si>
  <si>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</si>
  <si>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</si>
  <si>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</si>
  <si>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</si>
  <si>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</si>
  <si>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</si>
  <si>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</si>
  <si>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</si>
  <si>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</si>
  <si>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</si>
  <si>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</si>
  <si>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</si>
  <si>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</si>
  <si>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</si>
  <si>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</si>
  <si>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</si>
  <si>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</si>
  <si>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</si>
  <si>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</si>
  <si>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</si>
  <si>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</si>
  <si>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</si>
  <si>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</si>
  <si>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</si>
  <si>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</si>
  <si>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</si>
  <si>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</si>
  <si>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</si>
  <si>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</si>
  <si>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</si>
  <si>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</si>
  <si>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</si>
  <si>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</si>
  <si>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</si>
  <si>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</si>
  <si>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</si>
  <si>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</si>
  <si>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</si>
  <si>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</si>
  <si>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</si>
  <si>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</si>
  <si>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</si>
  <si>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</si>
  <si>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</si>
  <si>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</si>
  <si>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</si>
  <si>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</si>
  <si>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</si>
  <si>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</si>
  <si>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</si>
  <si>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</si>
  <si>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</si>
  <si>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</si>
  <si>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</si>
  <si>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</si>
  <si>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</si>
  <si>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</si>
  <si>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</si>
  <si>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</si>
  <si>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</si>
  <si>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</si>
  <si>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</si>
  <si>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</si>
  <si>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</si>
  <si>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</si>
  <si>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</si>
  <si>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</si>
  <si>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</si>
  <si>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</si>
  <si>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</si>
  <si>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</si>
  <si>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</si>
  <si>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</si>
  <si>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</si>
  <si>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</si>
  <si>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</si>
  <si>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</si>
  <si>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</si>
  <si>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</si>
  <si>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</si>
  <si>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</si>
  <si>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</si>
  <si>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</si>
  <si>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</si>
  <si>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</si>
  <si>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</si>
  <si>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</si>
  <si>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</si>
  <si>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</si>
  <si>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</si>
  <si>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</si>
  <si>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</si>
  <si>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</si>
  <si>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</si>
  <si>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</si>
  <si>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</si>
  <si>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</si>
  <si>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</si>
  <si>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</si>
  <si>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</si>
  <si>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</si>
  <si>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</si>
  <si>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</si>
  <si>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</si>
  <si>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</si>
  <si>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</si>
  <si>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</si>
  <si>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</si>
  <si>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</si>
  <si>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</si>
  <si>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</si>
  <si>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</si>
  <si>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</si>
  <si>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</si>
  <si>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</si>
  <si>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</si>
  <si>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</si>
  <si>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</si>
  <si>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</si>
  <si>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</si>
  <si>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</si>
  <si>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</si>
  <si>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</si>
  <si>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</si>
  <si>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</si>
  <si>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</si>
  <si>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</si>
  <si>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</si>
  <si>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</si>
  <si>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</si>
  <si>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</si>
  <si>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</si>
  <si>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</si>
  <si>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</si>
  <si>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</si>
  <si>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</si>
  <si>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</si>
  <si>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</si>
  <si>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</si>
  <si>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</si>
  <si>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</si>
  <si>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</si>
  <si>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</si>
  <si>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</si>
  <si>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</si>
  <si>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</si>
  <si>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</si>
  <si>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</si>
  <si>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</si>
  <si>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</si>
  <si>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</si>
  <si>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</si>
  <si>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</si>
  <si>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</si>
  <si>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</si>
  <si>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</si>
  <si>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</si>
  <si>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</si>
  <si>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</si>
  <si>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</si>
  <si>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</si>
  <si>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</si>
  <si>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</si>
  <si>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</si>
  <si>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</si>
  <si>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</si>
  <si>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</si>
  <si>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</si>
  <si>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</si>
  <si>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</si>
  <si>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</si>
  <si>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</si>
  <si>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</si>
  <si>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</si>
  <si>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</si>
  <si>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</si>
  <si>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</si>
  <si>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</si>
  <si>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</si>
  <si>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</si>
  <si>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</si>
  <si>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</si>
  <si>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</si>
  <si>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</si>
  <si>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</si>
  <si>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</si>
  <si>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</si>
  <si>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</si>
  <si>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</si>
  <si>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</si>
  <si>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</si>
  <si>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</si>
  <si>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</si>
  <si>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</si>
  <si>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</si>
  <si>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</si>
  <si>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</si>
  <si>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</si>
  <si>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</si>
  <si>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</si>
  <si>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</si>
  <si>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</si>
  <si>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</si>
  <si>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</si>
  <si>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</si>
  <si>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</si>
  <si>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</si>
  <si>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</si>
  <si>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</si>
  <si>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</si>
  <si>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</si>
  <si>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</si>
  <si>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</si>
  <si>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</si>
  <si>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</si>
  <si>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</si>
  <si>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</si>
  <si>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</si>
  <si>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</si>
  <si>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</si>
  <si>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</si>
  <si>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</si>
  <si>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</si>
  <si>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</si>
  <si>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</si>
  <si>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</si>
  <si>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</si>
  <si>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</si>
  <si>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</si>
  <si>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</si>
  <si>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</si>
  <si>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</si>
  <si>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</si>
  <si>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</si>
  <si>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</si>
  <si>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</si>
  <si>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</si>
  <si>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</si>
  <si>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</si>
  <si>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</si>
  <si>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</si>
  <si>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</si>
  <si>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</si>
  <si>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</si>
  <si>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</si>
  <si>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</si>
  <si>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</si>
  <si>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</si>
  <si>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</si>
  <si>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</si>
  <si>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</si>
  <si>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</si>
  <si>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</si>
  <si>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</si>
  <si>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</si>
  <si>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</si>
  <si>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</si>
  <si>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</si>
  <si>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</si>
  <si>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</si>
  <si>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</si>
  <si>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</si>
  <si>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</si>
  <si>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</si>
  <si>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</si>
  <si>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</si>
  <si>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</si>
  <si>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</si>
  <si>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</si>
  <si>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</si>
  <si>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</si>
  <si>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</si>
  <si>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</si>
  <si>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</si>
  <si>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</si>
  <si>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</si>
  <si>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</si>
  <si>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</si>
  <si>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</si>
  <si>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</si>
  <si>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</si>
  <si>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</si>
  <si>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</si>
  <si>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</si>
  <si>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</si>
  <si>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</si>
  <si>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</si>
  <si>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</si>
  <si>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</si>
  <si>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</si>
  <si>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</si>
  <si>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</si>
  <si>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</si>
  <si>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</si>
  <si>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</si>
  <si>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</si>
  <si>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</si>
  <si>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</si>
  <si>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</si>
  <si>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</si>
  <si>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</si>
  <si>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</si>
  <si>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</si>
  <si>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</si>
  <si>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</si>
  <si>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</si>
  <si>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</si>
  <si>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</si>
  <si>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</si>
  <si>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</si>
  <si>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</si>
  <si>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</si>
  <si>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</si>
  <si>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</si>
  <si>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</si>
  <si>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</si>
  <si>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</si>
  <si>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</si>
  <si>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</si>
  <si>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</si>
  <si>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</si>
  <si>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</si>
  <si>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</si>
  <si>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</si>
  <si>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</si>
  <si>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</si>
  <si>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</si>
  <si>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</si>
  <si>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</si>
  <si>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</si>
  <si>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</si>
  <si>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</si>
  <si>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</si>
  <si>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</si>
  <si>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</si>
  <si>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</si>
  <si>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</si>
  <si>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</si>
  <si>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</si>
  <si>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</si>
  <si>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</si>
  <si>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</si>
  <si>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</si>
  <si>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</si>
  <si>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</si>
  <si>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</si>
  <si>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</si>
  <si>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</si>
  <si>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</si>
  <si>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</si>
  <si>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</si>
  <si>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</si>
  <si>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</si>
  <si>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</si>
  <si>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</si>
  <si>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</si>
  <si>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</si>
  <si>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</si>
  <si>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</si>
  <si>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</si>
  <si>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</si>
  <si>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</si>
  <si>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</si>
  <si>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</si>
  <si>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</si>
  <si>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</si>
  <si>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</si>
  <si>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</si>
  <si>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</si>
  <si>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</si>
  <si>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</si>
  <si>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</si>
  <si>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</si>
  <si>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</si>
  <si>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</si>
  <si>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</si>
  <si>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</si>
  <si>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</si>
  <si>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</si>
  <si>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</si>
  <si>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</si>
  <si>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</si>
  <si>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</si>
  <si>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</si>
  <si>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</si>
  <si>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</si>
  <si>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</si>
  <si>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</si>
  <si>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</si>
  <si>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</si>
  <si>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</si>
  <si>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</si>
  <si>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</si>
  <si>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</si>
  <si>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</si>
  <si>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</si>
  <si>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</si>
  <si>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</si>
  <si>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</si>
  <si>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</si>
  <si>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</si>
  <si>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</si>
  <si>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</si>
  <si>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</si>
  <si>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</si>
  <si>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</si>
  <si>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</si>
  <si>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</si>
  <si>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</si>
  <si>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</si>
  <si>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</si>
  <si>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</si>
  <si>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</si>
  <si>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</si>
  <si>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</si>
  <si>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</si>
  <si>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</si>
  <si>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</si>
  <si>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</si>
  <si>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</si>
  <si>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</si>
  <si>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</si>
  <si>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</si>
  <si>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</si>
  <si>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</si>
  <si>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</si>
  <si>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</si>
  <si>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</si>
  <si>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</si>
  <si>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</si>
  <si>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</si>
  <si>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</si>
  <si>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</si>
  <si>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</si>
  <si>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</si>
  <si>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</si>
  <si>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</si>
  <si>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</si>
  <si>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</si>
  <si>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</si>
  <si>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</si>
  <si>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</si>
  <si>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</si>
  <si>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</si>
  <si>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</si>
  <si>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</si>
  <si>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</si>
  <si>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</si>
  <si>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</si>
  <si>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</si>
  <si>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</si>
  <si>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</si>
  <si>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</si>
  <si>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</si>
  <si>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</si>
  <si>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</si>
  <si>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</si>
  <si>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</si>
  <si>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</si>
  <si>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</si>
  <si>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</si>
  <si>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</si>
  <si>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</si>
  <si>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</si>
  <si>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</si>
  <si>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</si>
  <si>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</si>
  <si>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</si>
  <si>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</si>
  <si>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</si>
  <si>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</si>
  <si>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</si>
  <si>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</si>
  <si>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</si>
  <si>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</si>
  <si>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</si>
  <si>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</si>
  <si>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</si>
  <si>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</si>
  <si>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</si>
  <si>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</si>
  <si>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</si>
  <si>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</si>
  <si>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</si>
  <si>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</si>
  <si>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</si>
  <si>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</si>
  <si>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</si>
  <si>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</si>
  <si>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</si>
  <si>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</si>
  <si>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</si>
  <si>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</si>
  <si>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</si>
  <si>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</si>
  <si>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</si>
  <si>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</si>
  <si>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</si>
  <si>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</si>
  <si>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</si>
  <si>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</si>
  <si>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</si>
  <si>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</si>
  <si>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</si>
  <si>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</si>
  <si>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</si>
  <si>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</si>
  <si>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</si>
  <si>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</si>
  <si>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</si>
  <si>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</si>
  <si>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</si>
  <si>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</si>
  <si>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</si>
  <si>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</si>
  <si>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</si>
  <si>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</si>
  <si>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</si>
  <si>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</si>
  <si>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</si>
  <si>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</si>
  <si>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</si>
  <si>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</si>
  <si>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</si>
  <si>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</si>
  <si>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</si>
  <si>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</si>
  <si>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</si>
  <si>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</si>
  <si>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</si>
  <si>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</si>
  <si>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</si>
  <si>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</si>
  <si>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</si>
  <si>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</si>
  <si>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</si>
  <si>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</si>
  <si>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</si>
  <si>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</si>
  <si>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</si>
  <si>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</si>
  <si>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</si>
  <si>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</si>
  <si>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</si>
  <si>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</si>
  <si>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</si>
  <si>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</si>
  <si>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</si>
  <si>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</si>
  <si>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</si>
  <si>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</si>
  <si>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</si>
  <si>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</si>
  <si>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</si>
  <si>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</si>
  <si>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</si>
  <si>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</si>
  <si>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</si>
  <si>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</si>
  <si>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</si>
  <si>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</si>
  <si>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</si>
  <si>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</si>
  <si>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</si>
  <si>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</si>
  <si>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</si>
  <si>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</si>
  <si>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</si>
  <si>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</si>
  <si>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</si>
  <si>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</si>
  <si>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</si>
  <si>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</si>
  <si>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</si>
  <si>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</si>
  <si>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</si>
  <si>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</si>
  <si>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</si>
  <si>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</si>
  <si>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</si>
  <si>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</si>
  <si>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</si>
  <si>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</si>
  <si>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</si>
  <si>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</si>
  <si>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</si>
  <si>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</si>
  <si>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</si>
  <si>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</si>
  <si>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</si>
  <si>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</si>
  <si>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</si>
  <si>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</si>
  <si>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</si>
  <si>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</si>
  <si>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</si>
  <si>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</si>
  <si>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</si>
  <si>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</si>
  <si>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</si>
  <si>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</si>
  <si>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</si>
  <si>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</si>
  <si>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</si>
  <si>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</si>
  <si>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</si>
  <si>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</si>
  <si>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</si>
  <si>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</si>
  <si>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</si>
  <si>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</si>
  <si>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</si>
  <si>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</si>
  <si>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</si>
  <si>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</si>
  <si>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</si>
  <si>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</si>
  <si>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</si>
  <si>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</si>
  <si>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</si>
  <si>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</si>
  <si>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</si>
  <si>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</si>
  <si>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</si>
  <si>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</si>
  <si>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</si>
  <si>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</si>
  <si>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</si>
  <si>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</si>
  <si>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</si>
  <si>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</si>
  <si>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</si>
  <si>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</si>
  <si>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</si>
  <si>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</si>
  <si>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</si>
  <si>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</si>
  <si>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</si>
  <si>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</si>
  <si>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</si>
  <si>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</si>
  <si>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</si>
  <si>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</si>
  <si>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</si>
  <si>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</si>
  <si>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</si>
  <si>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</si>
  <si>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</si>
  <si>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</si>
  <si>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</si>
  <si>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</si>
  <si>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</si>
  <si>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</si>
  <si>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</si>
  <si>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</si>
  <si>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</si>
  <si>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</si>
  <si>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</si>
  <si>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</si>
  <si>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</si>
  <si>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</si>
  <si>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</si>
  <si>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</si>
  <si>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</si>
  <si>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</si>
  <si>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</si>
  <si>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</si>
  <si>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</si>
  <si>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</si>
  <si>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</si>
  <si>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</si>
  <si>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</si>
  <si>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</si>
  <si>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</si>
  <si>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</si>
  <si>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</si>
  <si>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</si>
  <si>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</si>
  <si>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</si>
  <si>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</si>
  <si>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</si>
  <si>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</si>
  <si>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</si>
  <si>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</si>
  <si>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</si>
  <si>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</si>
  <si>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</si>
  <si>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</si>
  <si>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</si>
  <si>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</si>
  <si>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</si>
  <si>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</si>
  <si>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</si>
  <si>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</si>
  <si>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</si>
  <si>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</si>
  <si>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</si>
  <si>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</si>
  <si>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</si>
  <si>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</si>
  <si>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</si>
  <si>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</si>
  <si>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</si>
  <si>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</si>
  <si>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</si>
  <si>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</si>
  <si>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</si>
  <si>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</si>
  <si>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</si>
  <si>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</si>
  <si>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</si>
  <si>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</si>
  <si>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</si>
  <si>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</si>
  <si>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</si>
  <si>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</si>
  <si>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</si>
  <si>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</si>
  <si>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</si>
  <si>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</si>
  <si>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</si>
  <si>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</si>
  <si>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</si>
  <si>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</si>
  <si>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</si>
  <si>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</si>
  <si>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</si>
  <si>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</si>
  <si>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</si>
  <si>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</si>
  <si>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</si>
  <si>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</si>
  <si>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</si>
  <si>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</si>
  <si>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</si>
  <si>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</si>
  <si>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</si>
  <si>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</si>
  <si>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</si>
  <si>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</si>
  <si>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</si>
  <si>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</si>
  <si>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</si>
  <si>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</si>
  <si>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</si>
  <si>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</si>
  <si>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</si>
  <si>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</si>
  <si>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</si>
  <si>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</si>
  <si>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</si>
  <si>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</si>
  <si>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</si>
  <si>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</si>
  <si>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</si>
  <si>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</si>
  <si>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</si>
  <si>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</si>
  <si>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</si>
  <si>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</si>
  <si>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</si>
  <si>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</si>
  <si>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</si>
  <si>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</si>
  <si>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</si>
  <si>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</si>
  <si>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</si>
  <si>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</si>
  <si>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</si>
  <si>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</si>
  <si>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</si>
  <si>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</si>
  <si>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</si>
  <si>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</si>
  <si>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</si>
  <si>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</si>
  <si>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</si>
  <si>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</si>
  <si>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</si>
  <si>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</si>
  <si>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</si>
  <si>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</si>
  <si>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</si>
  <si>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</si>
  <si>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</si>
  <si>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</si>
  <si>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</si>
  <si>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</si>
  <si>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</si>
  <si>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</si>
  <si>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</si>
  <si>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</si>
  <si>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</si>
  <si>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</si>
  <si>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</si>
  <si>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</si>
  <si>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</si>
  <si>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</si>
  <si>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</si>
  <si>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</si>
  <si>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</si>
  <si>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</si>
  <si>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</si>
  <si>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</si>
  <si>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</si>
  <si>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</si>
  <si>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</si>
  <si>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</si>
  <si>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</si>
  <si>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</si>
  <si>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</si>
  <si>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</si>
  <si>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</si>
  <si>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</si>
  <si>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</si>
  <si>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</si>
  <si>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</si>
  <si>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</si>
  <si>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</si>
  <si>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</si>
  <si>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</si>
  <si>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</si>
  <si>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</si>
  <si>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</si>
  <si>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</si>
  <si>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</si>
  <si>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</si>
  <si>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</si>
  <si>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</si>
  <si>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</si>
  <si>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</si>
  <si>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</si>
  <si>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</si>
  <si>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</si>
  <si>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</si>
  <si>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</si>
  <si>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</si>
  <si>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</si>
  <si>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</si>
  <si>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</si>
  <si>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</si>
  <si>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</si>
  <si>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</si>
  <si>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</si>
  <si>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</si>
  <si>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</si>
  <si>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</si>
  <si>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</si>
  <si>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</si>
  <si>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</si>
  <si>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</si>
  <si>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</si>
  <si>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</si>
  <si>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</si>
  <si>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</si>
  <si>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</si>
  <si>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</si>
  <si>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</si>
  <si>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</si>
  <si>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</si>
  <si>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</si>
  <si>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</si>
  <si>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</si>
  <si>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</si>
  <si>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</si>
  <si>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</si>
  <si>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</si>
  <si>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</si>
  <si>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</si>
  <si>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</si>
  <si>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</si>
  <si>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</si>
  <si>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</si>
  <si>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</si>
  <si>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</si>
  <si>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</si>
  <si>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</si>
  <si>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</si>
  <si>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</si>
  <si>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</si>
  <si>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</si>
  <si>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</si>
  <si>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</si>
  <si>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</si>
  <si>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</si>
  <si>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</si>
  <si>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</si>
  <si>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</si>
  <si>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</si>
  <si>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</si>
  <si>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</si>
  <si>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</si>
  <si>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</si>
  <si>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</si>
  <si>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</si>
  <si>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</si>
  <si>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</si>
  <si>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</si>
  <si>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</si>
  <si>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</si>
  <si>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</si>
  <si>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</si>
  <si>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</si>
  <si>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</si>
  <si>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</si>
  <si>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</si>
  <si>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</si>
  <si>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</si>
  <si>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</si>
  <si>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</si>
  <si>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</si>
  <si>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</si>
  <si>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</si>
  <si>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</si>
  <si>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</si>
  <si>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</si>
  <si>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</si>
  <si>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</si>
  <si>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</si>
  <si>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</si>
  <si>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</si>
  <si>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</si>
  <si>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</si>
  <si>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</si>
  <si>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</si>
  <si>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</si>
  <si>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</si>
  <si>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</si>
  <si>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</si>
  <si>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</si>
  <si>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</si>
  <si>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</si>
  <si>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</si>
  <si>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</si>
  <si>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</si>
  <si>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</si>
  <si>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</si>
  <si>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</si>
  <si>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</si>
  <si>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</si>
  <si>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</si>
  <si>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</si>
  <si>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</si>
  <si>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</si>
  <si>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</si>
  <si>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</si>
  <si>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</si>
  <si>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</si>
  <si>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</si>
  <si>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</si>
  <si>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</si>
  <si>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</si>
  <si>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</si>
  <si>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</si>
  <si>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</si>
  <si>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</si>
  <si>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</si>
  <si>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</si>
  <si>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</si>
  <si>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</si>
  <si>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</si>
  <si>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</si>
  <si>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</si>
  <si>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</si>
  <si>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</si>
  <si>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</si>
  <si>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</si>
  <si>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</si>
  <si>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</si>
  <si>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</si>
  <si>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</si>
  <si>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</si>
  <si>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</si>
  <si>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</si>
  <si>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</si>
  <si>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</si>
  <si>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</si>
  <si>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</si>
  <si>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</si>
  <si>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</si>
  <si>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</si>
  <si>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</si>
  <si>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</si>
  <si>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</si>
  <si>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</si>
  <si>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</si>
  <si>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</si>
  <si>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</si>
  <si>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</si>
  <si>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</si>
  <si>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</si>
  <si>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</si>
  <si>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</si>
  <si>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</si>
  <si>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</si>
  <si>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</si>
  <si>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</si>
  <si>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</si>
  <si>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</si>
  <si>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</si>
  <si>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</si>
  <si>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</si>
  <si>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</si>
  <si>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</si>
  <si>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</si>
  <si>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</si>
  <si>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</si>
  <si>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</si>
  <si>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</si>
  <si>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</si>
  <si>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</si>
  <si>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</si>
  <si>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</si>
  <si>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</si>
  <si>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</si>
  <si>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</si>
  <si>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</si>
  <si>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</si>
  <si>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</si>
  <si>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</si>
  <si>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</si>
  <si>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</si>
  <si>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</si>
  <si>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</si>
  <si>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</si>
  <si>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</si>
  <si>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</si>
  <si>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</si>
  <si>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</si>
  <si>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</si>
  <si>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</si>
  <si>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</si>
  <si>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</si>
  <si>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</si>
  <si>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</si>
  <si>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</si>
  <si>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</si>
  <si>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</si>
  <si>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</si>
  <si>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</si>
  <si>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</si>
  <si>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</si>
  <si>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</si>
  <si>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</si>
  <si>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</si>
  <si>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</si>
  <si>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</si>
  <si>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</si>
  <si>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</si>
  <si>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</si>
  <si>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</si>
  <si>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</si>
  <si>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</si>
  <si>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</si>
  <si>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</si>
  <si>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</si>
  <si>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</si>
  <si>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</si>
  <si>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</si>
  <si>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</si>
  <si>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</si>
  <si>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</si>
  <si>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</si>
  <si>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</si>
  <si>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</si>
  <si>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</si>
  <si>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</si>
  <si>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</si>
  <si>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</si>
  <si>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</si>
  <si>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</si>
  <si>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</si>
  <si>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</si>
  <si>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</si>
  <si>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</si>
  <si>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</si>
  <si>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</si>
  <si>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</si>
  <si>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</si>
  <si>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</si>
  <si>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</si>
  <si>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</si>
  <si>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</si>
  <si>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</si>
  <si>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</si>
  <si>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</si>
  <si>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</si>
  <si>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</si>
  <si>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</si>
  <si>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</si>
  <si>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</si>
  <si>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</si>
  <si>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</si>
  <si>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</si>
  <si>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</si>
  <si>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</si>
  <si>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</si>
  <si>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</si>
  <si>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</si>
  <si>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</si>
  <si>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</si>
  <si>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</si>
  <si>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</si>
  <si>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</si>
  <si>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</si>
  <si>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</si>
  <si>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</si>
  <si>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</si>
  <si>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</si>
  <si>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</si>
  <si>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</si>
  <si>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</si>
  <si>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</si>
  <si>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</si>
  <si>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</si>
  <si>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</si>
  <si>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</si>
  <si>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</si>
  <si>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</si>
  <si>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</si>
  <si>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</si>
  <si>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</si>
  <si>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</si>
  <si>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</si>
  <si>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</si>
  <si>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</si>
  <si>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</si>
  <si>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</si>
  <si>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</si>
  <si>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</si>
  <si>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</si>
  <si>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</si>
  <si>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</si>
  <si>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</si>
  <si>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</si>
  <si>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</si>
  <si>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</si>
  <si>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</si>
  <si>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</si>
  <si>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</si>
  <si>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</si>
  <si>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</si>
  <si>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</si>
  <si>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</si>
  <si>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</si>
  <si>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</si>
  <si>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</si>
  <si>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</si>
  <si>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</si>
  <si>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</si>
  <si>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</si>
  <si>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</si>
  <si>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</si>
  <si>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</si>
  <si>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</si>
  <si>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</si>
  <si>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</si>
  <si>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</si>
  <si>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</si>
  <si>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</si>
  <si>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</si>
  <si>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</si>
  <si>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</si>
  <si>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</si>
  <si>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</si>
  <si>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</si>
  <si>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</si>
  <si>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</si>
  <si>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</si>
  <si>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</si>
  <si>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</si>
  <si>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</si>
  <si>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</si>
  <si>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</si>
  <si>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</si>
  <si>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</si>
  <si>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</si>
  <si>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</si>
  <si>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</si>
  <si>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</si>
  <si>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</si>
  <si>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</si>
  <si>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</si>
  <si>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</si>
  <si>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</si>
  <si>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</si>
  <si>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</si>
  <si>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</si>
  <si>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</si>
  <si>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</si>
  <si>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</si>
  <si>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</si>
  <si>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</si>
  <si>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</si>
  <si>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</si>
  <si>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</si>
  <si>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</si>
  <si>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</si>
  <si>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</si>
  <si>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</si>
  <si>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</si>
  <si>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</si>
  <si>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</si>
  <si>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</si>
  <si>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</si>
  <si>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</si>
  <si>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</si>
  <si>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</si>
  <si>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</si>
  <si>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</si>
  <si>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</si>
  <si>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</si>
  <si>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</si>
  <si>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</si>
  <si>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</si>
  <si>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</si>
  <si>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</si>
  <si>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</si>
  <si>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</si>
  <si>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</si>
  <si>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</si>
  <si>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</si>
  <si>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</si>
  <si>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</si>
  <si>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</si>
  <si>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</si>
  <si>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</si>
  <si>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</si>
  <si>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</si>
  <si>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</si>
  <si>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</si>
  <si>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</si>
  <si>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</si>
  <si>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</si>
  <si>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</si>
  <si>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</si>
  <si>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</si>
  <si>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</si>
  <si>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</si>
  <si>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</si>
  <si>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</si>
  <si>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</si>
  <si>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</si>
  <si>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</si>
  <si>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</si>
  <si>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</si>
  <si>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</si>
  <si>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</si>
  <si>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</si>
  <si>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</si>
  <si>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</si>
  <si>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</si>
  <si>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</si>
  <si>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</si>
  <si>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</si>
  <si>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</si>
  <si>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</si>
  <si>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</si>
  <si>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</si>
  <si>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</si>
  <si>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</si>
  <si>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</si>
  <si>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</si>
  <si>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</si>
  <si>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</si>
  <si>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</si>
  <si>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</si>
  <si>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</si>
  <si>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</si>
  <si>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</si>
  <si>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</si>
  <si>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</si>
  <si>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</si>
  <si>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</si>
  <si>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</si>
  <si>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</si>
  <si>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</si>
  <si>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</si>
  <si>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</si>
  <si>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</si>
  <si>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</si>
  <si>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</si>
  <si>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</si>
  <si>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</si>
  <si>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</si>
  <si>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</si>
  <si>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</si>
  <si>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</si>
  <si>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</si>
  <si>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</si>
  <si>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</si>
  <si>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</si>
  <si>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</si>
  <si>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</si>
  <si>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</si>
  <si>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</si>
  <si>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</si>
  <si>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</si>
  <si>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</si>
  <si>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</si>
  <si>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</si>
  <si>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</si>
  <si>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</si>
  <si>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</si>
  <si>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</si>
  <si>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</si>
  <si>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</si>
  <si>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</si>
  <si>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</si>
  <si>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</si>
  <si>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</si>
  <si>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</si>
  <si>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</si>
  <si>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</si>
  <si>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</si>
  <si>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</si>
  <si>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</si>
  <si>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</si>
  <si>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</si>
  <si>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</si>
  <si>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</si>
  <si>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</si>
  <si>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</si>
  <si>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</si>
  <si>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</si>
  <si>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</si>
  <si>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</si>
  <si>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</si>
  <si>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</si>
  <si>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</si>
  <si>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</si>
  <si>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</si>
  <si>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</si>
  <si>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</si>
  <si>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</si>
  <si>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</si>
  <si>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</si>
  <si>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</si>
  <si>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</si>
  <si>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</si>
  <si>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</si>
  <si>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</si>
  <si>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</si>
  <si>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</si>
  <si>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</si>
  <si>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</si>
  <si>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</si>
  <si>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</si>
  <si>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</si>
  <si>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</si>
  <si>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</si>
  <si>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</si>
  <si>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</si>
  <si>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</si>
  <si>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</si>
  <si>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</si>
  <si>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</si>
  <si>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</si>
  <si>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</si>
  <si>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</si>
  <si>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</si>
  <si>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</si>
  <si>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</si>
  <si>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</si>
  <si>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</si>
  <si>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</si>
  <si>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</si>
  <si>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</si>
  <si>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</si>
  <si>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</si>
  <si>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</si>
  <si>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</si>
  <si>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</si>
  <si>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</si>
  <si>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</si>
  <si>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</si>
  <si>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</si>
  <si>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</si>
  <si>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</si>
  <si>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</si>
  <si>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</si>
  <si>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</si>
  <si>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</si>
  <si>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</si>
  <si>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</si>
  <si>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</si>
  <si>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</si>
  <si>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</si>
  <si>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</si>
  <si>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</si>
  <si>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</si>
  <si>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</si>
  <si>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</si>
  <si>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</si>
  <si>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</si>
  <si>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</si>
  <si>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</si>
  <si>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</si>
  <si>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</si>
  <si>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</si>
  <si>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</si>
  <si>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</si>
  <si>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</si>
  <si>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</si>
  <si>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</si>
  <si>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</si>
  <si>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</si>
  <si>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</si>
  <si>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</si>
  <si>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</si>
  <si>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</si>
  <si>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</si>
  <si>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</si>
  <si>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</si>
  <si>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</si>
  <si>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</si>
  <si>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</si>
  <si>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</si>
  <si>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</si>
  <si>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</si>
  <si>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</si>
  <si>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</si>
  <si>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</si>
  <si>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</si>
  <si>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</si>
  <si>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</si>
  <si>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</si>
  <si>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</si>
  <si>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</si>
  <si>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</si>
  <si>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</si>
  <si>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</si>
  <si>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</si>
  <si>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</si>
  <si>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</si>
  <si>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</si>
  <si>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</si>
  <si>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</si>
  <si>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</si>
  <si>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</si>
  <si>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</si>
  <si>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</si>
  <si>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</si>
  <si>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</si>
  <si>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</si>
  <si>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</si>
  <si>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</si>
  <si>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</si>
  <si>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</si>
  <si>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</si>
  <si>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</si>
  <si>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</si>
  <si>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</si>
  <si>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</si>
  <si>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</si>
  <si>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</si>
  <si>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</si>
  <si>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</si>
  <si>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</si>
  <si>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</si>
  <si>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</si>
  <si>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</si>
  <si>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</si>
  <si>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</si>
  <si>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</si>
  <si>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</si>
  <si>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</si>
  <si>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</si>
  <si>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</si>
  <si>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</si>
  <si>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</si>
  <si>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</si>
  <si>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</si>
  <si>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</si>
  <si>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</si>
  <si>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</si>
  <si>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</si>
  <si>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</si>
  <si>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</si>
  <si>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</si>
  <si>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</si>
  <si>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</si>
  <si>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</si>
  <si>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</si>
  <si>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</si>
  <si>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</si>
  <si>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</si>
  <si>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</si>
  <si>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</si>
  <si>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</si>
  <si>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</si>
  <si>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</si>
  <si>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</si>
  <si>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</si>
  <si>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</si>
  <si>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</si>
  <si>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</si>
  <si>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</si>
  <si>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</si>
  <si>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</si>
  <si>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</si>
  <si>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</si>
  <si>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</si>
  <si>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</si>
  <si>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</si>
  <si>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</si>
  <si>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</si>
  <si>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</si>
  <si>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</si>
  <si>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</si>
  <si>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</si>
  <si>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</si>
  <si>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</si>
  <si>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</si>
  <si>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</si>
  <si>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</si>
  <si>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</si>
  <si>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</si>
  <si>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</si>
  <si>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</si>
  <si>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</si>
  <si>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</si>
  <si>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</si>
  <si>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</si>
  <si>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</si>
  <si>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</si>
  <si>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</si>
  <si>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</si>
  <si>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</si>
  <si>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</si>
  <si>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</si>
  <si>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</si>
  <si>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</si>
  <si>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</si>
  <si>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</si>
  <si>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</si>
  <si>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</si>
  <si>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</si>
  <si>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</si>
  <si>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</si>
  <si>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</si>
  <si>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</si>
  <si>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</si>
  <si>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</si>
  <si>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</si>
  <si>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</si>
  <si>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</si>
  <si>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</si>
  <si>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</si>
  <si>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</si>
  <si>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</si>
  <si>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</si>
  <si>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</si>
  <si>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</si>
  <si>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</si>
  <si>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</si>
  <si>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</si>
  <si>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</si>
  <si>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</si>
  <si>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</si>
  <si>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</si>
  <si>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</si>
  <si>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</si>
  <si>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</si>
  <si>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</si>
  <si>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</si>
  <si>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</si>
  <si>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</si>
  <si>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</si>
  <si>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</si>
  <si>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</si>
  <si>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</si>
  <si>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</si>
  <si>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</si>
  <si>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</si>
  <si>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</si>
  <si>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</si>
  <si>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</si>
  <si>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</si>
  <si>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</si>
  <si>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</si>
  <si>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</si>
  <si>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</si>
  <si>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</si>
  <si>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</si>
  <si>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</si>
  <si>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</si>
  <si>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</si>
  <si>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</si>
  <si>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</si>
  <si>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</si>
  <si>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</si>
  <si>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</si>
  <si>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</si>
  <si>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</si>
  <si>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</si>
  <si>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</si>
  <si>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</si>
  <si>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</si>
  <si>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</si>
  <si>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</si>
  <si>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</si>
  <si>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</si>
  <si>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</si>
  <si>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</si>
  <si>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</si>
  <si>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</si>
  <si>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</si>
  <si>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</si>
  <si>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</si>
  <si>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</si>
  <si>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</si>
  <si>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</si>
  <si>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</si>
  <si>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</si>
  <si>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</si>
  <si>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</si>
  <si>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</si>
  <si>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</si>
  <si>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</si>
  <si>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</si>
  <si>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</si>
  <si>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</si>
  <si>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</si>
  <si>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</si>
  <si>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</si>
  <si>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</si>
  <si>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</si>
  <si>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</si>
  <si>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</si>
  <si>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</si>
  <si>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</si>
  <si>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</si>
  <si>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</si>
  <si>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</si>
  <si>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</si>
  <si>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</si>
  <si>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</si>
  <si>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</si>
  <si>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</si>
  <si>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</si>
  <si>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</si>
  <si>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</si>
  <si>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</si>
  <si>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</si>
  <si>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</si>
  <si>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</si>
  <si>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</si>
  <si>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</si>
  <si>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</si>
  <si>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</si>
  <si>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</si>
  <si>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</si>
  <si>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</si>
  <si>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</si>
  <si>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</si>
  <si>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</si>
  <si>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</si>
  <si>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</si>
  <si>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</si>
  <si>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</si>
  <si>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</si>
  <si>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</si>
  <si>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</si>
  <si>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</si>
  <si>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</si>
  <si>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</si>
  <si>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</si>
  <si>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</si>
  <si>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</si>
  <si>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</si>
  <si>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</si>
  <si>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</si>
  <si>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</si>
  <si>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</si>
  <si>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</si>
  <si>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</si>
  <si>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</si>
  <si>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</si>
  <si>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</si>
  <si>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</si>
  <si>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</si>
  <si>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</si>
  <si>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</si>
  <si>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</si>
  <si>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</si>
  <si>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</si>
  <si>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</si>
  <si>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</si>
  <si>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</si>
  <si>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</si>
  <si>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</si>
  <si>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</si>
  <si>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</si>
  <si>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</si>
  <si>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</si>
  <si>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</si>
  <si>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</si>
  <si>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</si>
  <si>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</si>
  <si>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</si>
  <si>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</si>
  <si>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</si>
  <si>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</si>
  <si>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</si>
  <si>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</si>
  <si>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</si>
  <si>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</si>
  <si>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</si>
  <si>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</si>
  <si>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</si>
  <si>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</si>
  <si>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</si>
  <si>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</si>
  <si>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</si>
  <si>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</si>
  <si>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</si>
  <si>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</si>
  <si>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</si>
  <si>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</si>
  <si>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</si>
  <si>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</si>
  <si>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</si>
  <si>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</si>
  <si>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</si>
  <si>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</si>
  <si>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</si>
  <si>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</si>
  <si>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</si>
  <si>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</si>
  <si>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</si>
  <si>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</si>
  <si>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</si>
  <si>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</si>
  <si>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</si>
  <si>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</si>
  <si>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</si>
  <si>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</si>
  <si>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</si>
  <si>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</si>
  <si>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</si>
  <si>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</si>
  <si>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</si>
  <si>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</si>
  <si>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</si>
  <si>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</si>
  <si>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</si>
  <si>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</si>
  <si>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</si>
  <si>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</si>
  <si>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</si>
  <si>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</si>
  <si>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</si>
  <si>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</si>
  <si>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</si>
  <si>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</si>
  <si>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</si>
  <si>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</si>
  <si>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</si>
  <si>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</si>
  <si>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</si>
  <si>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</si>
  <si>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</si>
  <si>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</si>
  <si>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</si>
  <si>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</si>
  <si>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</si>
  <si>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</si>
  <si>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</si>
  <si>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</si>
  <si>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</si>
  <si>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</si>
  <si>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</si>
  <si>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</si>
  <si>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</si>
  <si>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</si>
  <si>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</si>
  <si>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</si>
  <si>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</si>
  <si>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</si>
  <si>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</si>
  <si>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</si>
  <si>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</si>
  <si>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</si>
  <si>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</si>
  <si>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</si>
  <si>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</si>
  <si>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</si>
  <si>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</si>
  <si>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</si>
  <si>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</si>
  <si>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</si>
  <si>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</si>
  <si>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</si>
  <si>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</si>
  <si>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</si>
  <si>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</si>
  <si>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</si>
  <si>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</si>
  <si>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</si>
  <si>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</si>
  <si>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</si>
  <si>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</si>
  <si>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</si>
  <si>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</si>
  <si>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</si>
  <si>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</si>
  <si>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</si>
  <si>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</si>
  <si>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</si>
  <si>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</si>
  <si>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</si>
  <si>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</si>
  <si>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</si>
  <si>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</si>
  <si>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</si>
  <si>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</si>
  <si>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</si>
  <si>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</si>
  <si>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</si>
  <si>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</si>
  <si>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</si>
  <si>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</si>
  <si>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</si>
  <si>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</si>
  <si>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</si>
  <si>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</si>
  <si>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</si>
  <si>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</si>
  <si>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</si>
  <si>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</si>
  <si>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</si>
  <si>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</si>
  <si>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</si>
  <si>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</si>
  <si>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</si>
  <si>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</si>
  <si>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</si>
  <si>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</si>
  <si>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</si>
  <si>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</si>
  <si>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</si>
  <si>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</si>
  <si>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</si>
  <si>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</si>
  <si>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</si>
  <si>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</si>
  <si>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</si>
  <si>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</si>
  <si>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</si>
  <si>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</si>
  <si>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</si>
  <si>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</si>
  <si>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</si>
  <si>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</si>
  <si>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</si>
  <si>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</si>
  <si>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</si>
  <si>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</si>
  <si>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</si>
  <si>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</si>
  <si>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</si>
  <si>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</si>
  <si>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</si>
  <si>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</si>
  <si>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</si>
  <si>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</si>
  <si>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</si>
  <si>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</si>
  <si>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</si>
  <si>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</si>
  <si>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</si>
  <si>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</si>
  <si>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</si>
  <si>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</si>
  <si>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</si>
  <si>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</si>
  <si>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</si>
  <si>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</si>
  <si>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</si>
  <si>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</si>
  <si>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</si>
  <si>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</si>
  <si>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</si>
  <si>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</si>
  <si>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</si>
  <si>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</si>
  <si>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</si>
  <si>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</si>
  <si>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</si>
  <si>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</si>
  <si>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</si>
  <si>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</si>
  <si>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</si>
  <si>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</si>
  <si>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</si>
  <si>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</si>
  <si>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</si>
  <si>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</si>
  <si>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</si>
  <si>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</si>
  <si>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</si>
  <si>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</si>
  <si>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</si>
  <si>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</si>
  <si>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</si>
  <si>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</si>
  <si>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</si>
  <si>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</si>
  <si>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</si>
  <si>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</si>
  <si>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</si>
  <si>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</si>
  <si>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</si>
  <si>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</si>
  <si>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</si>
  <si>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</si>
  <si>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</si>
  <si>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</si>
  <si>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</si>
  <si>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</si>
  <si>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</si>
  <si>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</si>
  <si>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</si>
  <si>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</si>
  <si>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</si>
  <si>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</si>
  <si>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</si>
  <si>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</si>
  <si>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</si>
  <si>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</si>
  <si>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</si>
  <si>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</si>
  <si>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</si>
  <si>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</si>
  <si>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</si>
  <si>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</si>
  <si>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</si>
  <si>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</si>
  <si>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</si>
  <si>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</si>
  <si>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</si>
  <si>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</si>
  <si>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</si>
  <si>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</si>
  <si>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</si>
  <si>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</si>
  <si>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</si>
  <si>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</si>
  <si>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</si>
  <si>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</si>
  <si>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</si>
  <si>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</si>
  <si>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</si>
  <si>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</si>
  <si>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</si>
  <si>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</si>
  <si>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</si>
  <si>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</si>
  <si>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</si>
  <si>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</si>
  <si>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</si>
  <si>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</si>
  <si>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</si>
  <si>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</si>
  <si>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</si>
  <si>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</si>
  <si>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</si>
  <si>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</si>
  <si>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</si>
  <si>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</si>
  <si>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</si>
  <si>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</si>
  <si>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</si>
  <si>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</si>
  <si>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</si>
  <si>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</si>
  <si>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</si>
  <si>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</si>
  <si>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</si>
  <si>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</si>
  <si>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</si>
  <si>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</si>
  <si>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</si>
  <si>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</si>
  <si>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</si>
  <si>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</si>
  <si>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</si>
  <si>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</si>
  <si>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</si>
  <si>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</si>
  <si>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</si>
  <si>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</si>
  <si>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</si>
  <si>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</si>
  <si>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</si>
  <si>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</si>
  <si>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</si>
  <si>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</si>
  <si>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</si>
  <si>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</si>
  <si>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</si>
  <si>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</si>
  <si>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</si>
  <si>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</si>
  <si>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</si>
  <si>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</si>
  <si>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</si>
  <si>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</si>
  <si>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</si>
  <si>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</si>
  <si>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</si>
  <si>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</si>
  <si>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</si>
  <si>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</si>
  <si>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</si>
  <si>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</si>
  <si>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</si>
  <si>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</si>
  <si>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</si>
  <si>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</si>
  <si>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</si>
  <si>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</si>
  <si>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</si>
  <si>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</si>
  <si>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</si>
  <si>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</si>
  <si>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</si>
  <si>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</si>
  <si>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</si>
  <si>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</si>
  <si>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</si>
  <si>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</si>
  <si>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</si>
  <si>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</si>
  <si>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</si>
  <si>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</si>
  <si>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</si>
  <si>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</si>
  <si>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</si>
  <si>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</si>
  <si>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</si>
  <si>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</si>
  <si>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</si>
  <si>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</si>
  <si>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</si>
  <si>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</si>
  <si>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</si>
  <si>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</si>
  <si>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</si>
  <si>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</si>
  <si>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</si>
  <si>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</si>
  <si>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</si>
  <si>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</si>
  <si>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</si>
  <si>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</si>
  <si>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</si>
  <si>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</si>
  <si>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</si>
  <si>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</si>
  <si>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</si>
  <si>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</si>
  <si>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</si>
  <si>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</si>
  <si>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</si>
  <si>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</si>
  <si>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</si>
  <si>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</si>
  <si>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</si>
  <si>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</si>
  <si>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</si>
  <si>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</si>
  <si>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</si>
  <si>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</si>
  <si>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</si>
  <si>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</si>
  <si>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</si>
  <si>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</si>
  <si>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</si>
  <si>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</si>
  <si>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</si>
  <si>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</si>
  <si>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</si>
  <si>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</si>
  <si>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</si>
  <si>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</si>
  <si>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</si>
  <si>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</si>
  <si>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</si>
  <si>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</si>
  <si>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</si>
  <si>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</si>
  <si>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</si>
  <si>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</si>
  <si>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</si>
  <si>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</si>
  <si>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</si>
  <si>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</si>
  <si>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</si>
  <si>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</si>
  <si>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</si>
  <si>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</si>
  <si>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</si>
  <si>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</si>
  <si>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</si>
  <si>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</si>
  <si>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</si>
  <si>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</si>
  <si>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</si>
  <si>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</si>
  <si>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</si>
  <si>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</si>
  <si>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</si>
  <si>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</si>
  <si>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</si>
  <si>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</si>
  <si>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</si>
  <si>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</si>
  <si>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</si>
  <si>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</si>
  <si>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</si>
  <si>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</si>
  <si>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</si>
  <si>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</si>
  <si>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</si>
  <si>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</si>
  <si>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</si>
  <si>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</si>
  <si>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</si>
  <si>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</si>
  <si>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</si>
  <si>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</si>
  <si>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</si>
  <si>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</si>
  <si>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</si>
  <si>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</si>
  <si>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</si>
  <si>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</si>
  <si>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</si>
  <si>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</si>
  <si>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</si>
  <si>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</si>
  <si>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</si>
  <si>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</si>
  <si>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</si>
  <si>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</si>
  <si>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</si>
  <si>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</si>
  <si>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</si>
  <si>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</si>
  <si>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</si>
  <si>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</si>
  <si>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</si>
  <si>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</si>
  <si>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</si>
  <si>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</si>
  <si>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</si>
  <si>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</si>
  <si>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</si>
  <si>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</si>
  <si>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</si>
  <si>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</si>
  <si>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</si>
  <si>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</si>
  <si>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</si>
  <si>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</si>
  <si>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</si>
  <si>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</si>
  <si>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</si>
  <si>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</si>
  <si>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</si>
  <si>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</si>
  <si>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</si>
  <si>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</si>
  <si>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</si>
  <si>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</si>
  <si>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</si>
  <si>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</si>
  <si>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</si>
  <si>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</si>
  <si>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</si>
  <si>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</si>
  <si>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</si>
  <si>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</si>
  <si>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</si>
  <si>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</si>
  <si>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</si>
  <si>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</si>
  <si>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</si>
  <si>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</si>
  <si>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</si>
  <si>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</si>
  <si>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</si>
  <si>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</si>
  <si>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</si>
  <si>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</si>
  <si>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</si>
  <si>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</si>
  <si>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</si>
  <si>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</si>
  <si>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</si>
  <si>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</si>
  <si>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</si>
  <si>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</si>
  <si>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</si>
  <si>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</si>
  <si>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</si>
  <si>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</si>
  <si>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</si>
  <si>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</si>
  <si>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</si>
  <si>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</si>
  <si>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</si>
  <si>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</si>
  <si>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</si>
  <si>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</si>
  <si>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</si>
  <si>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</si>
  <si>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</si>
  <si>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</si>
  <si>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</si>
  <si>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</si>
  <si>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</si>
  <si>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</si>
  <si>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</si>
  <si>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</si>
  <si>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</si>
  <si>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</si>
  <si>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</si>
  <si>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</si>
  <si>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</si>
  <si>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</si>
  <si>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</si>
  <si>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</si>
  <si>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</si>
  <si>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</si>
  <si>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</si>
  <si>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</si>
  <si>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</si>
  <si>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</si>
  <si>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</si>
  <si>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</si>
  <si>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</si>
  <si>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</si>
  <si>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</si>
  <si>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</si>
  <si>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</si>
  <si>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</si>
  <si>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</si>
  <si>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</si>
  <si>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</si>
  <si>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</si>
  <si>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</si>
  <si>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</si>
  <si>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</si>
  <si>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</si>
  <si>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</si>
  <si>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</si>
  <si>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</si>
  <si>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</si>
  <si>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</si>
  <si>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</si>
  <si>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</si>
  <si>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</si>
  <si>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</si>
  <si>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</si>
  <si>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</si>
  <si>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</si>
  <si>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</si>
  <si>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</si>
  <si>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</si>
  <si>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</si>
  <si>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</si>
  <si>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</si>
  <si>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</si>
  <si>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</si>
  <si>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</si>
  <si>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</si>
  <si>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</si>
  <si>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</si>
  <si>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</si>
  <si>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</si>
  <si>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</si>
  <si>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</si>
  <si>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</si>
  <si>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</si>
  <si>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</si>
  <si>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</si>
  <si>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</si>
  <si>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</si>
  <si>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</si>
  <si>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</si>
  <si>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</si>
  <si>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</si>
  <si>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</si>
  <si>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</si>
  <si>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</si>
  <si>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</si>
  <si>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</si>
  <si>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</si>
  <si>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</si>
  <si>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</si>
  <si>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</si>
  <si>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</si>
  <si>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</si>
  <si>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</si>
  <si>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</si>
  <si>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</si>
  <si>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</si>
  <si>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</si>
  <si>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</si>
  <si>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</si>
  <si>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</si>
  <si>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</si>
  <si>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</si>
  <si>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</si>
  <si>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</si>
  <si>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</si>
  <si>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</si>
  <si>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</si>
  <si>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</si>
  <si>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</si>
  <si>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</si>
  <si>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</si>
  <si>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</si>
  <si>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</si>
  <si>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</si>
  <si>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</si>
  <si>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</si>
  <si>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</si>
  <si>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</si>
  <si>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</si>
  <si>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</si>
  <si>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</si>
  <si>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</si>
  <si>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</si>
  <si>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</si>
  <si>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</si>
  <si>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</si>
  <si>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</si>
  <si>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</si>
  <si>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</si>
  <si>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</si>
  <si>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</si>
  <si>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</si>
  <si>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</si>
  <si>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</si>
  <si>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</si>
  <si>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</si>
  <si>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</si>
  <si>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</si>
  <si>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</si>
  <si>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</si>
  <si>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</si>
  <si>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</si>
  <si>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</si>
  <si>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</si>
  <si>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</si>
  <si>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</si>
  <si>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</si>
  <si>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</si>
  <si>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</si>
  <si>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</si>
  <si>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</si>
  <si>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</si>
  <si>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</si>
  <si>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</si>
  <si>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</si>
  <si>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</si>
  <si>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</si>
  <si>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</si>
  <si>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</si>
  <si>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</si>
  <si>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</si>
  <si>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</si>
  <si>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</si>
  <si>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</si>
  <si>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</si>
  <si>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</si>
  <si>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</si>
  <si>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</si>
  <si>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</si>
  <si>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</si>
  <si>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</si>
  <si>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</si>
  <si>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</si>
  <si>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</si>
  <si>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</si>
  <si>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</si>
  <si>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</si>
  <si>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</si>
  <si>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</si>
  <si>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</si>
  <si>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</si>
  <si>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</si>
  <si>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</si>
  <si>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</si>
  <si>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</si>
  <si>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</si>
  <si>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</si>
  <si>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</si>
  <si>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</si>
  <si>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</si>
  <si>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</si>
  <si>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</si>
  <si>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</si>
  <si>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</si>
  <si>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</si>
  <si>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</si>
  <si>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</si>
  <si>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</si>
  <si>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</si>
  <si>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</si>
  <si>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</si>
  <si>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</si>
  <si>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</si>
  <si>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</si>
  <si>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</si>
  <si>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</si>
  <si>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</si>
  <si>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</si>
  <si>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</si>
  <si>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</si>
  <si>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</si>
  <si>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</si>
  <si>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</si>
  <si>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</si>
  <si>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</si>
  <si>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</si>
  <si>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</si>
  <si>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</si>
  <si>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</si>
  <si>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</si>
  <si>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</si>
  <si>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</si>
  <si>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</si>
  <si>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</si>
  <si>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</si>
  <si>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</si>
  <si>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</si>
  <si>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</si>
  <si>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</si>
  <si>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</si>
  <si>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</si>
  <si>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</si>
  <si>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</si>
  <si>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</si>
  <si>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</si>
  <si>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</si>
  <si>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</si>
  <si>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</si>
  <si>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</si>
  <si>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</si>
  <si>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</si>
  <si>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</si>
  <si>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</si>
  <si>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</si>
  <si>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</si>
  <si>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</si>
  <si>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</si>
  <si>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</si>
  <si>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</si>
  <si>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</si>
  <si>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</si>
  <si>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</si>
  <si>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</si>
  <si>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</si>
  <si>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</si>
  <si>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</si>
  <si>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</si>
  <si>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</si>
  <si>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</si>
  <si>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</si>
  <si>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</si>
  <si>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</si>
  <si>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</si>
  <si>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</si>
  <si>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</si>
  <si>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</si>
  <si>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</si>
  <si>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</si>
  <si>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</si>
  <si>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</si>
  <si>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</si>
  <si>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</si>
  <si>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</si>
  <si>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</si>
  <si>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</si>
  <si>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</si>
  <si>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</si>
  <si>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</si>
  <si>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</si>
  <si>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</si>
  <si>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</si>
  <si>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</si>
  <si>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</si>
  <si>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</si>
  <si>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</si>
  <si>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</si>
  <si>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</si>
  <si>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</si>
  <si>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</si>
  <si>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</si>
  <si>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</si>
  <si>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</si>
  <si>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</si>
  <si>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</si>
  <si>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</si>
  <si>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</si>
  <si>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</si>
  <si>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</si>
  <si>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</si>
  <si>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</si>
  <si>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</si>
  <si>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</si>
  <si>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</si>
  <si>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</si>
  <si>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</si>
  <si>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</si>
  <si>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</si>
  <si>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</si>
  <si>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</si>
  <si>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</si>
  <si>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</si>
  <si>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</si>
  <si>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</si>
  <si>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</si>
  <si>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</si>
  <si>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</si>
  <si>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</si>
  <si>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</si>
  <si>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</si>
  <si>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</si>
  <si>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</si>
  <si>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</si>
  <si>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</si>
  <si>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</si>
  <si>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</si>
  <si>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</si>
  <si>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</si>
  <si>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</si>
  <si>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</si>
  <si>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</si>
  <si>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</si>
  <si>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</si>
  <si>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</si>
  <si>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</si>
  <si>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</si>
  <si>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</si>
  <si>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</si>
  <si>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</si>
  <si>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</si>
  <si>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</si>
  <si>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</si>
  <si>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</si>
  <si>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</si>
  <si>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</si>
  <si>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</si>
  <si>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</si>
  <si>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</si>
  <si>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</si>
  <si>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</si>
  <si>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</si>
  <si>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</si>
  <si>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</si>
  <si>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</si>
  <si>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</si>
  <si>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</si>
  <si>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</si>
  <si>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</si>
  <si>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</si>
  <si>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</si>
  <si>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</si>
  <si>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</si>
  <si>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</si>
  <si>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</si>
  <si>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</si>
  <si>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</si>
  <si>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</si>
  <si>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</si>
  <si>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</si>
  <si>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</si>
  <si>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</si>
  <si>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</si>
  <si>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</si>
  <si>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</si>
  <si>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</si>
  <si>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</si>
  <si>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</si>
  <si>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</si>
  <si>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</si>
  <si>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</si>
  <si>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</si>
  <si>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</si>
  <si>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</si>
  <si>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</si>
  <si>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</si>
  <si>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</si>
  <si>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</si>
  <si>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</si>
  <si>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</si>
  <si>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</si>
  <si>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</si>
  <si>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</si>
  <si>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</si>
  <si>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</si>
  <si>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</si>
  <si>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</si>
  <si>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</si>
  <si>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</si>
  <si>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</si>
  <si>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</si>
  <si>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</si>
  <si>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</si>
  <si>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</si>
  <si>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</si>
  <si>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</si>
  <si>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</si>
  <si>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</si>
  <si>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</si>
  <si>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</si>
  <si>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</si>
  <si>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</si>
  <si>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</si>
  <si>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</si>
  <si>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</si>
  <si>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</si>
  <si>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</si>
  <si>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</si>
  <si>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</si>
  <si>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</si>
  <si>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</si>
  <si>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</si>
  <si>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</si>
  <si>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</si>
  <si>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</si>
  <si>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</si>
  <si>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</si>
  <si>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</si>
  <si>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</si>
  <si>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</si>
  <si>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</si>
  <si>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</si>
  <si>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</si>
  <si>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</si>
  <si>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</si>
  <si>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</si>
  <si>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</si>
  <si>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</si>
  <si>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</si>
  <si>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</si>
  <si>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</si>
  <si>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</si>
  <si>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</si>
  <si>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</si>
  <si>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</si>
  <si>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</si>
  <si>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</si>
  <si>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</si>
  <si>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</si>
  <si>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</si>
  <si>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</si>
  <si>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</si>
  <si>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</si>
  <si>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</si>
  <si>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</si>
  <si>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</si>
  <si>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</si>
  <si>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</si>
  <si>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</si>
  <si>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</si>
  <si>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</si>
  <si>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</si>
  <si>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</si>
  <si>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</si>
  <si>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</si>
  <si>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</si>
  <si>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</si>
  <si>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</si>
  <si>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</si>
  <si>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</si>
  <si>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</si>
  <si>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</si>
  <si>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</si>
  <si>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</si>
  <si>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</si>
  <si>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</si>
  <si>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</si>
  <si>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</si>
  <si>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</si>
  <si>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</si>
  <si>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</si>
  <si>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</si>
  <si>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</si>
  <si>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</si>
  <si>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</si>
  <si>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</si>
  <si>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</si>
  <si>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</si>
  <si>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</si>
  <si>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</si>
  <si>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</si>
  <si>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</si>
  <si>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</si>
  <si>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</si>
  <si>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</si>
  <si>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</si>
  <si>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</si>
  <si>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</si>
  <si>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</si>
  <si>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</si>
  <si>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</si>
  <si>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</si>
  <si>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</si>
  <si>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</si>
  <si>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</si>
  <si>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</si>
  <si>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</si>
  <si>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</si>
  <si>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</si>
  <si>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</si>
  <si>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</si>
  <si>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</si>
  <si>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</si>
  <si>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</si>
  <si>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</si>
  <si>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</si>
  <si>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</si>
  <si>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</si>
  <si>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</si>
  <si>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</si>
  <si>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</si>
  <si>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</si>
  <si>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</si>
  <si>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</si>
  <si>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</si>
  <si>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</si>
  <si>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</si>
  <si>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</si>
  <si>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</si>
  <si>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</si>
  <si>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</si>
  <si>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</si>
  <si>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</si>
  <si>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</si>
  <si>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</si>
  <si>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</si>
  <si>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</si>
  <si>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</si>
  <si>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</si>
  <si>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</si>
  <si>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</si>
  <si>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</si>
  <si>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</si>
  <si>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</si>
  <si>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</si>
  <si>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</si>
  <si>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</si>
  <si>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</si>
  <si>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</si>
  <si>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</si>
  <si>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</si>
  <si>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</si>
  <si>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</si>
  <si>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</si>
  <si>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</si>
  <si>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</si>
  <si>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</si>
  <si>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</si>
  <si>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</si>
  <si>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</si>
  <si>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</si>
  <si>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</si>
  <si>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</si>
  <si>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</si>
  <si>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</si>
  <si>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</si>
  <si>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</si>
  <si>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</si>
  <si>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</si>
  <si>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</si>
  <si>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</si>
  <si>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</si>
  <si>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</si>
  <si>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</si>
  <si>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</si>
  <si>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</si>
  <si>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</si>
  <si>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</si>
  <si>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</si>
  <si>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</si>
  <si>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</si>
  <si>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</si>
  <si>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</si>
  <si>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</si>
  <si>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</si>
  <si>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</si>
  <si>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</si>
  <si>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</si>
  <si>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</si>
  <si>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</si>
  <si>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</si>
  <si>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</si>
  <si>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</si>
  <si>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</si>
  <si>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</si>
  <si>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</si>
  <si>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</si>
  <si>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</si>
  <si>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</si>
  <si>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</si>
  <si>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</si>
  <si>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</si>
  <si>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</si>
  <si>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</si>
  <si>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</si>
  <si>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</si>
  <si>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</si>
  <si>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</si>
  <si>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</si>
  <si>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</si>
  <si>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</si>
  <si>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</si>
  <si>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</si>
  <si>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</si>
  <si>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</si>
  <si>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</si>
  <si>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</si>
  <si>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</si>
  <si>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</si>
  <si>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</si>
  <si>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</si>
  <si>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</si>
  <si>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</si>
  <si>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</si>
  <si>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</si>
  <si>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</si>
  <si>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</si>
  <si>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</si>
  <si>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</si>
  <si>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</si>
  <si>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</si>
  <si>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</si>
  <si>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</si>
  <si>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</si>
  <si>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</si>
  <si>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</si>
  <si>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</si>
  <si>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</si>
  <si>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</si>
  <si>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</si>
  <si>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</si>
  <si>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</si>
  <si>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</si>
  <si>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</si>
  <si>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</si>
  <si>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</si>
  <si>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</si>
  <si>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</si>
  <si>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</si>
  <si>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</si>
  <si>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</si>
  <si>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</si>
  <si>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</si>
  <si>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</si>
  <si>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</si>
  <si>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</si>
  <si>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</si>
  <si>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</si>
  <si>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</si>
  <si>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</si>
  <si>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</si>
  <si>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</si>
  <si>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</si>
  <si>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</si>
  <si>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</si>
  <si>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</si>
  <si>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</si>
  <si>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</si>
  <si>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</si>
  <si>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</si>
  <si>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</si>
  <si>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</si>
  <si>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</si>
  <si>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</si>
  <si>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</si>
  <si>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</si>
  <si>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</si>
  <si>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</si>
  <si>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</si>
  <si>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</si>
  <si>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</si>
  <si>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</si>
  <si>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</si>
  <si>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</si>
  <si>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</si>
  <si>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</si>
  <si>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</si>
  <si>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</si>
  <si>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</si>
  <si>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</si>
  <si>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</si>
  <si>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</si>
  <si>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</si>
  <si>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</si>
  <si>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</si>
  <si>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</si>
  <si>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</si>
  <si>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</si>
  <si>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</si>
  <si>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</si>
  <si>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</si>
  <si>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</si>
  <si>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</si>
  <si>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</si>
  <si>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</si>
  <si>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</si>
  <si>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</si>
  <si>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</si>
  <si>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</si>
  <si>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</si>
  <si>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</si>
  <si>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</si>
  <si>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</si>
  <si>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</si>
  <si>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</si>
  <si>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</si>
  <si>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</si>
  <si>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</si>
  <si>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</si>
  <si>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</si>
  <si>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</si>
  <si>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</si>
  <si>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</si>
  <si>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</si>
  <si>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</si>
  <si>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</si>
  <si>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</si>
  <si>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</si>
  <si>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</si>
  <si>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</si>
  <si>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</si>
  <si>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</si>
  <si>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</si>
  <si>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</si>
  <si>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</si>
  <si>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</si>
  <si>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</si>
  <si>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</si>
  <si>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</si>
  <si>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</si>
  <si>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</si>
  <si>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</si>
  <si>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</si>
  <si>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</si>
  <si>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</si>
  <si>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</si>
  <si>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</si>
  <si>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</si>
  <si>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</si>
  <si>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</si>
  <si>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</si>
  <si>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</si>
  <si>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</si>
  <si>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</si>
  <si>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</si>
  <si>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</si>
  <si>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</si>
  <si>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</si>
  <si>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</si>
  <si>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</si>
  <si>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</si>
  <si>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</si>
  <si>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</si>
  <si>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</si>
  <si>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</si>
  <si>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</si>
  <si>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</si>
  <si>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</si>
  <si>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</si>
  <si>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</si>
  <si>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</si>
  <si>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</si>
  <si>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</si>
  <si>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</si>
  <si>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</si>
  <si>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</si>
  <si>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</si>
  <si>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</si>
  <si>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</si>
  <si>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</si>
  <si>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</si>
  <si>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</si>
  <si>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</si>
  <si>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</si>
  <si>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</si>
  <si>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</si>
  <si>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</si>
  <si>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</si>
  <si>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</si>
  <si>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</si>
  <si>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</si>
  <si>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</si>
  <si>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</si>
  <si>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</si>
  <si>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</si>
  <si>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</si>
  <si>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</si>
  <si>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</si>
  <si>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</si>
  <si>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</si>
  <si>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</si>
  <si>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</si>
  <si>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</si>
  <si>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</si>
  <si>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</si>
  <si>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</si>
  <si>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</si>
  <si>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</si>
  <si>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</si>
  <si>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</si>
  <si>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</si>
  <si>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</si>
  <si>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</si>
  <si>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</si>
  <si>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</si>
  <si>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</si>
  <si>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</si>
  <si>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</si>
  <si>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</si>
  <si>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</si>
  <si>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</si>
  <si>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</si>
  <si>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</si>
  <si>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</si>
  <si>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</si>
  <si>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</si>
  <si>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</si>
  <si>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</si>
  <si>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</si>
  <si>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</si>
  <si>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</si>
  <si>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</si>
  <si>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</si>
  <si>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</si>
  <si>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</si>
  <si>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</si>
  <si>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</si>
  <si>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</si>
  <si>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</si>
  <si>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</si>
  <si>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</si>
  <si>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</si>
  <si>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</si>
  <si>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</si>
  <si>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</si>
  <si>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</si>
  <si>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</si>
  <si>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</si>
  <si>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</si>
  <si>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</si>
  <si>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</si>
  <si>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</si>
  <si>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</si>
  <si>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</si>
  <si>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</si>
  <si>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</si>
  <si>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</si>
  <si>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</si>
  <si>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</si>
  <si>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</si>
  <si>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</si>
  <si>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</si>
  <si>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</si>
  <si>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</si>
  <si>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</si>
  <si>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</si>
  <si>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</si>
  <si>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</si>
  <si>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</si>
  <si>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</si>
  <si>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</si>
  <si>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</si>
  <si>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</si>
  <si>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</si>
  <si>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</si>
  <si>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</si>
  <si>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</si>
  <si>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</si>
  <si>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</si>
  <si>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</si>
  <si>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</si>
  <si>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</si>
  <si>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</si>
  <si>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</si>
  <si>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</si>
  <si>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</si>
  <si>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</si>
  <si>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</si>
  <si>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</si>
  <si>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</si>
  <si>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</si>
  <si>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</si>
  <si>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</si>
  <si>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</si>
  <si>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</si>
  <si>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</si>
  <si>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</si>
  <si>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</si>
  <si>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</si>
  <si>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</si>
  <si>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</si>
  <si>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</si>
  <si>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</si>
  <si>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</si>
  <si>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</si>
  <si>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</si>
  <si>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</si>
  <si>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</si>
  <si>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</si>
  <si>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</si>
  <si>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</si>
  <si>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</si>
  <si>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</si>
  <si>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</si>
  <si>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</si>
  <si>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</si>
  <si>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</si>
  <si>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</si>
  <si>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</si>
  <si>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</si>
  <si>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</si>
  <si>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</si>
  <si>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</si>
  <si>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</si>
  <si>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</si>
  <si>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</si>
  <si>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</si>
  <si>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</si>
  <si>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</si>
  <si>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</si>
  <si>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</si>
  <si>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</si>
  <si>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</si>
  <si>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</si>
  <si>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</si>
  <si>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</si>
  <si>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</si>
  <si>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</si>
  <si>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</si>
  <si>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</si>
  <si>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</si>
  <si>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</si>
  <si>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</si>
  <si>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</si>
  <si>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</si>
  <si>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</si>
  <si>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</si>
  <si>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</si>
  <si>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</si>
  <si>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</si>
  <si>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</si>
  <si>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</si>
  <si>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</si>
  <si>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</si>
  <si>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</si>
  <si>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</si>
  <si>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</si>
  <si>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</si>
  <si>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</si>
  <si>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</si>
  <si>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</si>
  <si>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</si>
  <si>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</si>
  <si>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</si>
  <si>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</si>
  <si>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</si>
  <si>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</si>
  <si>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</si>
  <si>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</si>
  <si>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</si>
  <si>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</si>
  <si>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</si>
  <si>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</si>
  <si>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</si>
  <si>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</si>
  <si>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</si>
  <si>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</si>
  <si>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</si>
  <si>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</si>
  <si>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</si>
  <si>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</si>
  <si>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</si>
  <si>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</si>
  <si>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</si>
  <si>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</si>
  <si>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</si>
  <si>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</si>
  <si>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</si>
  <si>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</si>
  <si>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</si>
  <si>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</si>
  <si>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</si>
  <si>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</si>
  <si>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</si>
  <si>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</si>
  <si>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</si>
  <si>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</si>
  <si>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</si>
  <si>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</si>
  <si>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</si>
  <si>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</si>
  <si>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</si>
  <si>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</si>
  <si>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</si>
  <si>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</si>
  <si>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</si>
  <si>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</si>
  <si>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</si>
  <si>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</si>
  <si>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</si>
  <si>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</si>
  <si>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</si>
  <si>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</si>
  <si>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</si>
  <si>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</si>
  <si>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</si>
  <si>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</si>
  <si>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</si>
  <si>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</si>
  <si>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</si>
  <si>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</si>
  <si>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</si>
  <si>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</si>
  <si>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</si>
  <si>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</si>
  <si>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</si>
  <si>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</si>
  <si>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</si>
  <si>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</si>
  <si>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</si>
  <si>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</si>
  <si>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</si>
  <si>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</si>
  <si>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</si>
  <si>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</si>
  <si>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</si>
  <si>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</si>
  <si>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</si>
  <si>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</si>
  <si>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</si>
  <si>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</si>
  <si>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</si>
  <si>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</si>
  <si>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</si>
  <si>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</si>
  <si>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</si>
  <si>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</si>
  <si>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</si>
  <si>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</si>
  <si>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</si>
  <si>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</si>
  <si>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</si>
  <si>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</si>
  <si>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</si>
  <si>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</si>
  <si>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</si>
  <si>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</si>
  <si>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</si>
  <si>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</si>
  <si>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</si>
  <si>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</si>
  <si>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</si>
  <si>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</si>
  <si>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</si>
  <si>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</si>
  <si>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</si>
  <si>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</si>
  <si>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</si>
  <si>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</si>
  <si>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</si>
  <si>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</si>
  <si>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</si>
  <si>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</si>
  <si>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</si>
  <si>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</si>
  <si>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</si>
  <si>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</si>
  <si>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</si>
  <si>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</si>
  <si>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</si>
  <si>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</si>
  <si>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</si>
  <si>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</si>
  <si>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</si>
  <si>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</si>
  <si>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</si>
  <si>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</si>
  <si>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</si>
  <si>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</si>
  <si>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</si>
  <si>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</si>
  <si>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</si>
  <si>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</si>
  <si>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</si>
  <si>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</si>
  <si>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</si>
  <si>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</si>
  <si>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</si>
  <si>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</si>
  <si>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</si>
  <si>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</si>
  <si>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</si>
  <si>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</si>
  <si>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</si>
  <si>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</si>
  <si>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</si>
  <si>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</si>
  <si>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</si>
  <si>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</si>
  <si>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</si>
  <si>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</si>
  <si>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</si>
  <si>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</si>
  <si>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</si>
  <si>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</si>
  <si>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</si>
  <si>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</si>
  <si>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</si>
  <si>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</si>
  <si>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</si>
  <si>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</si>
  <si>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</si>
  <si>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</si>
  <si>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</si>
  <si>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</si>
  <si>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</si>
  <si>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</si>
  <si>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</si>
  <si>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</si>
  <si>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</si>
  <si>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</si>
  <si>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</si>
  <si>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</si>
  <si>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</si>
  <si>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</si>
  <si>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</si>
  <si>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</si>
  <si>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</si>
  <si>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</si>
  <si>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</si>
  <si>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</si>
  <si>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</si>
  <si>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</si>
  <si>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</si>
  <si>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</si>
  <si>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</si>
  <si>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</si>
  <si>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</si>
  <si>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</si>
  <si>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</si>
  <si>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</si>
  <si>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</si>
  <si>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</si>
  <si>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</si>
  <si>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</si>
  <si>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</si>
  <si>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</si>
  <si>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</si>
  <si>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</si>
  <si>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</si>
  <si>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</si>
  <si>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</si>
  <si>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</si>
  <si>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</si>
  <si>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</si>
  <si>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</si>
  <si>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</si>
  <si>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</si>
  <si>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</si>
  <si>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</si>
  <si>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</si>
  <si>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</si>
  <si>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</si>
  <si>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</si>
  <si>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</si>
  <si>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</si>
  <si>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</si>
  <si>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</si>
  <si>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</si>
  <si>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</si>
  <si>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</si>
  <si>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</si>
  <si>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</si>
  <si>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</si>
  <si>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</si>
  <si>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</si>
  <si>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</si>
  <si>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</si>
  <si>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</si>
  <si>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</si>
  <si>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</si>
  <si>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</si>
  <si>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</si>
  <si>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</si>
  <si>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</si>
  <si>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</si>
  <si>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</si>
  <si>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</si>
  <si>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</si>
  <si>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</si>
  <si>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</si>
  <si>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</si>
  <si>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</si>
  <si>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</si>
  <si>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</si>
  <si>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</si>
  <si>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</si>
  <si>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</si>
  <si>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</si>
  <si>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</si>
  <si>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</si>
  <si>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</si>
  <si>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</si>
  <si>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</si>
  <si>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</si>
  <si>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</si>
  <si>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</si>
  <si>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</si>
  <si>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</si>
  <si>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</si>
  <si>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</si>
  <si>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</si>
  <si>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</si>
  <si>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</si>
  <si>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</si>
  <si>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</si>
  <si>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</si>
  <si>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</si>
  <si>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</si>
  <si>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</si>
  <si>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</si>
  <si>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</si>
  <si>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</si>
  <si>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</si>
  <si>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</si>
  <si>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</si>
  <si>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</si>
  <si>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</si>
  <si>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</si>
  <si>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</si>
  <si>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</si>
  <si>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</si>
  <si>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</si>
  <si>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</si>
  <si>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</si>
  <si>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</si>
  <si>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</si>
  <si>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</si>
  <si>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</si>
  <si>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</si>
  <si>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</si>
  <si>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</si>
  <si>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</si>
  <si>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</si>
  <si>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</si>
  <si>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</si>
  <si>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</si>
  <si>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</si>
  <si>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</si>
  <si>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</si>
  <si>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</si>
  <si>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</si>
  <si>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</si>
  <si>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</si>
  <si>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</si>
  <si>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</si>
  <si>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</si>
  <si>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</si>
  <si>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</si>
  <si>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</si>
  <si>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</si>
  <si>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</si>
  <si>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</si>
  <si>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</si>
  <si>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</si>
  <si>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</si>
  <si>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</si>
  <si>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</si>
  <si>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</si>
  <si>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</si>
  <si>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</si>
  <si>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</si>
  <si>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</si>
  <si>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</si>
  <si>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</si>
  <si>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</si>
  <si>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</si>
  <si>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</si>
  <si>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</si>
  <si>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</si>
  <si>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</si>
  <si>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</si>
  <si>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</si>
  <si>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</si>
  <si>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</si>
  <si>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</si>
  <si>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</si>
  <si>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</si>
  <si>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</si>
  <si>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</si>
  <si>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</si>
  <si>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</si>
  <si>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</si>
  <si>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</si>
  <si>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</si>
  <si>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</si>
  <si>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</si>
  <si>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</si>
  <si>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</si>
  <si>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</si>
  <si>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</si>
  <si>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</si>
  <si>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</si>
  <si>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</si>
  <si>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</si>
  <si>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</si>
  <si>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</si>
  <si>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</si>
  <si>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</si>
  <si>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</si>
  <si>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</si>
  <si>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</si>
  <si>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</si>
  <si>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</si>
  <si>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</si>
  <si>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</si>
  <si>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</si>
  <si>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</si>
  <si>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</si>
  <si>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</si>
  <si>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</si>
  <si>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</si>
  <si>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</si>
  <si>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</si>
  <si>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</si>
  <si>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</si>
  <si>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</si>
  <si>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</si>
  <si>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</si>
  <si>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</si>
  <si>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</si>
  <si>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</si>
  <si>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</si>
  <si>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</si>
  <si>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</si>
  <si>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</si>
  <si>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</si>
  <si>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</si>
  <si>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</si>
  <si>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</si>
  <si>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</si>
  <si>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</si>
  <si>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</si>
  <si>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</si>
  <si>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</si>
  <si>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</si>
  <si>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</si>
  <si>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</si>
  <si>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</si>
  <si>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</si>
  <si>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</si>
  <si>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</si>
  <si>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</si>
  <si>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</si>
  <si>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</si>
  <si>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</si>
  <si>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</si>
  <si>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</si>
  <si>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</si>
  <si>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</si>
  <si>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</si>
  <si>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</si>
  <si>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</si>
  <si>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</si>
  <si>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</si>
  <si>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</si>
  <si>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</si>
  <si>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</si>
  <si>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</si>
  <si>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</si>
  <si>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</si>
  <si>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</si>
  <si>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</si>
  <si>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</si>
  <si>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</si>
  <si>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</si>
  <si>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</si>
  <si>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</si>
  <si>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</si>
  <si>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</si>
  <si>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</si>
  <si>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</si>
  <si>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</si>
  <si>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</si>
  <si>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</si>
  <si>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</si>
  <si>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</si>
  <si>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</si>
  <si>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</si>
  <si>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</si>
  <si>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</si>
  <si>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</si>
  <si>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</si>
  <si>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</si>
  <si>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</si>
  <si>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</si>
  <si>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</si>
  <si>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</si>
  <si>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</si>
  <si>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</si>
  <si>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</si>
  <si>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</si>
  <si>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</si>
  <si>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</si>
  <si>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</si>
  <si>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</si>
  <si>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</si>
  <si>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</si>
  <si>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</si>
  <si>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</si>
  <si>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</si>
  <si>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</si>
  <si>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</si>
  <si>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</si>
  <si>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</si>
  <si>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</si>
  <si>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</si>
  <si>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</si>
  <si>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</si>
  <si>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</si>
  <si>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</si>
  <si>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</si>
  <si>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</si>
  <si>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</si>
  <si>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</si>
  <si>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</si>
  <si>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</si>
  <si>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</si>
  <si>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</si>
  <si>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</si>
  <si>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</si>
  <si>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</si>
  <si>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</si>
  <si>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</si>
  <si>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</si>
  <si>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</si>
  <si>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</si>
  <si>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</si>
  <si>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</si>
  <si>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</si>
  <si>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</si>
  <si>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</si>
  <si>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</si>
  <si>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</si>
  <si>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</si>
  <si>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</si>
  <si>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</si>
  <si>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</si>
  <si>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</si>
  <si>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</si>
  <si>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</si>
  <si>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</si>
  <si>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</si>
  <si>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</si>
  <si>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</si>
  <si>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</si>
  <si>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</si>
  <si>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</si>
  <si>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</si>
  <si>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</si>
  <si>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</si>
  <si>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</si>
  <si>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</si>
  <si>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</si>
  <si>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</si>
  <si>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</si>
  <si>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</si>
  <si>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</si>
  <si>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</si>
  <si>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</si>
  <si>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</si>
  <si>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</si>
  <si>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</si>
  <si>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</si>
  <si>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</si>
  <si>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</si>
  <si>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</si>
  <si>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</si>
  <si>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</si>
  <si>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</si>
  <si>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</si>
  <si>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</si>
  <si>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</si>
  <si>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</si>
  <si>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</si>
  <si>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</si>
  <si>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</si>
  <si>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</si>
  <si>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</si>
  <si>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</si>
  <si>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</si>
  <si>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</si>
  <si>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</si>
  <si>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</si>
  <si>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</si>
  <si>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</si>
  <si>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</si>
  <si>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</si>
  <si>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</si>
  <si>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</si>
  <si>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</si>
  <si>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</si>
  <si>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</si>
  <si>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</si>
  <si>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</si>
  <si>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</si>
  <si>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</si>
  <si>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</si>
  <si>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</si>
  <si>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</si>
  <si>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</si>
  <si>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</si>
  <si>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</si>
  <si>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</si>
  <si>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</si>
  <si>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</si>
  <si>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</si>
  <si>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</si>
  <si>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</si>
  <si>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</si>
  <si>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</si>
  <si>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</si>
  <si>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</si>
  <si>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</si>
  <si>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</si>
  <si>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</si>
  <si>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</si>
  <si>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</si>
  <si>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</si>
  <si>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</si>
  <si>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</si>
  <si>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</si>
  <si>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</si>
  <si>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</si>
  <si>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</si>
  <si>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</si>
  <si>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</si>
  <si>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</si>
  <si>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</si>
  <si>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</si>
  <si>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</si>
  <si>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</si>
  <si>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</si>
  <si>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</si>
  <si>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</si>
  <si>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</si>
  <si>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</si>
  <si>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</si>
  <si>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</si>
  <si>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</si>
  <si>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</si>
  <si>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</si>
  <si>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</si>
  <si>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</si>
  <si>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</si>
  <si>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</si>
  <si>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</si>
  <si>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</si>
  <si>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</si>
  <si>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</si>
  <si>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</si>
  <si>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</si>
  <si>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</si>
  <si>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</si>
  <si>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</si>
  <si>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</si>
  <si>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</si>
  <si>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</si>
  <si>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</si>
  <si>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</si>
  <si>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</si>
  <si>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</si>
  <si>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</si>
  <si>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</si>
  <si>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</si>
  <si>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</si>
  <si>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</si>
  <si>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</si>
  <si>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</si>
  <si>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</si>
  <si>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</si>
  <si>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</si>
  <si>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</si>
  <si>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</si>
  <si>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</si>
  <si>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</si>
  <si>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</si>
  <si>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</si>
  <si>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</si>
  <si>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</si>
  <si>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</si>
  <si>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</si>
  <si>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</si>
  <si>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</si>
  <si>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</si>
  <si>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</si>
  <si>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</si>
  <si>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</si>
  <si>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</si>
  <si>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</si>
  <si>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</si>
  <si>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</si>
  <si>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</si>
  <si>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</si>
  <si>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</si>
  <si>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</si>
  <si>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</si>
  <si>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</si>
  <si>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</si>
  <si>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</si>
  <si>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</si>
  <si>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</si>
  <si>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</si>
  <si>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</si>
  <si>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</si>
  <si>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</si>
  <si>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</si>
  <si>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</si>
  <si>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</si>
  <si>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</si>
  <si>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</si>
  <si>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</si>
  <si>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</si>
  <si>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</si>
  <si>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</si>
  <si>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</si>
  <si>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</si>
  <si>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</si>
  <si>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</si>
  <si>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</si>
  <si>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</si>
  <si>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</si>
  <si>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</si>
  <si>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</si>
  <si>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</si>
  <si>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</si>
  <si>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</si>
  <si>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</si>
  <si>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</si>
  <si>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</si>
  <si>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</si>
  <si>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</si>
  <si>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</si>
  <si>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</si>
  <si>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</si>
  <si>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</si>
  <si>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</si>
  <si>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</si>
  <si>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</si>
  <si>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</si>
  <si>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</si>
  <si>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</si>
  <si>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</si>
  <si>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</si>
  <si>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</si>
  <si>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</si>
  <si>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</si>
  <si>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</si>
  <si>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</si>
  <si>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</si>
  <si>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</si>
  <si>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</si>
  <si>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</si>
  <si>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</si>
  <si>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</si>
  <si>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</si>
  <si>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</si>
  <si>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</si>
  <si>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</si>
  <si>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</si>
  <si>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</si>
  <si>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</si>
  <si>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</si>
  <si>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</si>
  <si>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</si>
  <si>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</si>
  <si>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</si>
  <si>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</si>
  <si>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</si>
  <si>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</si>
  <si>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</si>
  <si>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</si>
  <si>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</si>
  <si>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</si>
  <si>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</si>
  <si>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</si>
  <si>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</si>
  <si>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</si>
  <si>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</si>
  <si>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</si>
  <si>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</si>
  <si>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</si>
  <si>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</si>
  <si>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</si>
  <si>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</si>
  <si>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</si>
  <si>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</si>
  <si>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</si>
  <si>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</si>
  <si>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</si>
  <si>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</si>
  <si>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</si>
  <si>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</si>
  <si>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</si>
  <si>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</si>
  <si>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</si>
  <si>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</si>
  <si>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</si>
  <si>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</si>
  <si>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</si>
  <si>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</si>
  <si>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</si>
  <si>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</si>
  <si>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</si>
  <si>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</si>
  <si>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</si>
  <si>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</si>
  <si>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</si>
  <si>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</si>
  <si>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</si>
  <si>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</si>
  <si>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</si>
  <si>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</si>
  <si>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</si>
  <si>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</si>
  <si>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</si>
  <si>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</si>
  <si>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</si>
  <si>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</si>
  <si>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</si>
  <si>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</si>
  <si>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</si>
  <si>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</si>
  <si>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</si>
  <si>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</si>
  <si>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</si>
  <si>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</si>
  <si>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</si>
  <si>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</si>
  <si>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</si>
  <si>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</si>
  <si>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</si>
  <si>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</si>
  <si>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</si>
  <si>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</si>
  <si>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</si>
  <si>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</si>
  <si>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</si>
  <si>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</si>
  <si>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</si>
  <si>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</si>
  <si>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</si>
  <si>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</si>
  <si>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</si>
  <si>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</si>
  <si>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</si>
  <si>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</si>
  <si>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</si>
  <si>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</si>
  <si>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</si>
  <si>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</si>
  <si>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</si>
  <si>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</si>
  <si>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</si>
  <si>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</si>
  <si>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</si>
  <si>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</si>
  <si>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</si>
  <si>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</si>
  <si>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</si>
  <si>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</si>
  <si>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</si>
  <si>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</si>
  <si>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</si>
  <si>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</si>
  <si>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</si>
  <si>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</si>
  <si>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</si>
  <si>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</si>
  <si>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</si>
  <si>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</si>
  <si>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</si>
  <si>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</si>
  <si>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</si>
  <si>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</si>
  <si>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</si>
  <si>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</si>
  <si>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</si>
  <si>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</si>
  <si>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</si>
  <si>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</si>
  <si>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</si>
  <si>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</si>
  <si>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</si>
  <si>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</si>
  <si>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</si>
  <si>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</si>
  <si>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</si>
  <si>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</si>
  <si>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</si>
  <si>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</si>
  <si>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</si>
  <si>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</si>
  <si>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</si>
  <si>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</si>
  <si>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</si>
  <si>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</si>
  <si>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</si>
  <si>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</si>
  <si>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</si>
  <si>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</si>
  <si>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</si>
  <si>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</si>
  <si>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</si>
  <si>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</si>
  <si>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</si>
  <si>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</si>
  <si>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</si>
  <si>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</si>
  <si>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</si>
  <si>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</si>
  <si>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</si>
  <si>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</si>
  <si>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</si>
  <si>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</si>
  <si>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</si>
  <si>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</si>
  <si>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</si>
  <si>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</si>
  <si>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</si>
  <si>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</si>
  <si>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</si>
  <si>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</si>
  <si>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</si>
  <si>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</si>
  <si>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</si>
  <si>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</si>
  <si>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</si>
  <si>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</si>
  <si>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</si>
  <si>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</si>
  <si>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</si>
  <si>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</si>
  <si>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</si>
  <si>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</si>
  <si>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</si>
  <si>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</si>
  <si>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</si>
  <si>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</si>
  <si>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</si>
  <si>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</si>
  <si>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</si>
  <si>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</si>
  <si>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</si>
  <si>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</si>
  <si>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</si>
  <si>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</si>
  <si>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</si>
  <si>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</si>
  <si>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</si>
  <si>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</si>
  <si>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</si>
  <si>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</si>
  <si>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</si>
  <si>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</si>
  <si>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</si>
  <si>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</si>
  <si>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</si>
  <si>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</si>
  <si>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</si>
  <si>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</si>
  <si>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</si>
  <si>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</si>
  <si>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</si>
  <si>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</si>
  <si>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</si>
  <si>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</si>
  <si>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</si>
  <si>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</si>
  <si>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</si>
  <si>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</si>
  <si>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</si>
  <si>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</si>
  <si>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</si>
  <si>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</si>
  <si>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</si>
  <si>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</si>
  <si>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</si>
  <si>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</si>
  <si>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</si>
  <si>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</si>
  <si>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</si>
  <si>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</si>
  <si>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</si>
  <si>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</si>
  <si>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</si>
  <si>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</si>
  <si>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</si>
  <si>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</si>
  <si>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</si>
  <si>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</si>
  <si>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</si>
  <si>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</si>
  <si>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</si>
  <si>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</si>
  <si>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</si>
  <si>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</si>
  <si>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</si>
  <si>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</si>
  <si>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</si>
  <si>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</si>
  <si>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</si>
  <si>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</si>
  <si>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</si>
  <si>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</si>
  <si>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</si>
  <si>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</si>
  <si>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</si>
  <si>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</si>
  <si>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</si>
  <si>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</si>
  <si>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</si>
  <si>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</si>
  <si>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</si>
  <si>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</si>
  <si>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</si>
  <si>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</si>
  <si>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</si>
  <si>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</si>
  <si>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</si>
  <si>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</si>
  <si>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</si>
  <si>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</si>
  <si>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</si>
  <si>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</si>
  <si>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</si>
  <si>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</si>
  <si>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</si>
  <si>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</si>
  <si>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</si>
  <si>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</si>
  <si>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</si>
  <si>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</si>
  <si>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</si>
  <si>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</si>
  <si>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</si>
  <si>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</si>
  <si>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</si>
  <si>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</si>
  <si>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</si>
  <si>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</si>
  <si>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</si>
  <si>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</si>
  <si>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</si>
  <si>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</si>
  <si>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</si>
  <si>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</si>
  <si>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</si>
  <si>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</si>
  <si>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</si>
  <si>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</si>
  <si>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</si>
  <si>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</si>
  <si>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</si>
  <si>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</si>
  <si>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</si>
  <si>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</si>
  <si>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</si>
  <si>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</si>
  <si>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</si>
  <si>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</si>
  <si>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</si>
  <si>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</si>
  <si>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</si>
  <si>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</si>
  <si>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</si>
  <si>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</si>
  <si>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</si>
  <si>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</si>
  <si>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</si>
  <si>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</si>
  <si>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</si>
  <si>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</si>
  <si>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</si>
  <si>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</si>
  <si>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</si>
  <si>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</si>
  <si>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</si>
  <si>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</si>
  <si>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</si>
  <si>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</si>
  <si>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</si>
  <si>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</si>
  <si>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</si>
  <si>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</si>
  <si>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</si>
  <si>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</si>
  <si>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</si>
  <si>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</si>
  <si>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</si>
  <si>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</si>
  <si>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</si>
  <si>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</si>
  <si>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</si>
  <si>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</si>
  <si>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</si>
  <si>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</si>
  <si>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</si>
  <si>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</si>
  <si>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</si>
  <si>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</si>
  <si>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</si>
  <si>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</si>
  <si>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</si>
  <si>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</si>
  <si>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</si>
  <si>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</si>
  <si>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</si>
  <si>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</si>
  <si>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</si>
  <si>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</si>
  <si>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</si>
  <si>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</si>
  <si>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</si>
  <si>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</si>
  <si>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</si>
  <si>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</si>
  <si>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</si>
  <si>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</si>
  <si>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</si>
  <si>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</si>
  <si>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</si>
  <si>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</si>
  <si>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</si>
  <si>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</si>
  <si>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</si>
  <si>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</si>
  <si>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</si>
  <si>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</si>
  <si>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</si>
  <si>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</si>
  <si>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</si>
  <si>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</si>
  <si>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</si>
  <si>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</si>
  <si>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</si>
  <si>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</si>
  <si>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</si>
  <si>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</si>
  <si>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</si>
  <si>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</si>
  <si>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</si>
  <si>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</si>
  <si>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</si>
  <si>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</si>
  <si>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</si>
  <si>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</si>
  <si>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</si>
  <si>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</si>
  <si>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</si>
  <si>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</si>
  <si>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</si>
  <si>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</si>
  <si>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</si>
  <si>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</si>
  <si>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</si>
  <si>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</si>
  <si>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</si>
  <si>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</si>
  <si>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</si>
  <si>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</si>
  <si>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</si>
  <si>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</si>
  <si>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</si>
  <si>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</si>
  <si>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</si>
  <si>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</si>
  <si>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</si>
  <si>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</si>
  <si>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</si>
  <si>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</si>
  <si>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</si>
  <si>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</si>
  <si>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</si>
  <si>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</si>
  <si>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</si>
  <si>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</si>
  <si>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</si>
  <si>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</si>
  <si>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</si>
  <si>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</si>
  <si>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</si>
  <si>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</si>
  <si>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</si>
  <si>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</si>
  <si>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</si>
  <si>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</si>
  <si>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</si>
  <si>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</si>
  <si>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</si>
  <si>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</si>
  <si>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</si>
  <si>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</si>
  <si>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</si>
  <si>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</si>
  <si>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</si>
  <si>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</si>
  <si>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</si>
  <si>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</si>
  <si>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</si>
  <si>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</si>
  <si>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</si>
  <si>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</si>
  <si>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</si>
  <si>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</si>
  <si>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</si>
  <si>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</si>
  <si>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</si>
  <si>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</si>
  <si>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</si>
  <si>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</si>
  <si>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</si>
  <si>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</si>
  <si>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</si>
  <si>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</si>
  <si>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</si>
  <si>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</si>
  <si>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</si>
  <si>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</si>
  <si>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</si>
  <si>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</si>
  <si>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</si>
  <si>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</si>
  <si>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</si>
  <si>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</si>
  <si>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</si>
  <si>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</si>
  <si>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</si>
  <si>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</si>
  <si>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</si>
  <si>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</si>
  <si>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</si>
  <si>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</si>
  <si>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</si>
  <si>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</si>
  <si>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</si>
  <si>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</si>
  <si>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</si>
  <si>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</si>
  <si>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</si>
  <si>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</si>
  <si>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</si>
  <si>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</si>
  <si>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</si>
  <si>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</si>
  <si>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</si>
  <si>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</si>
  <si>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</si>
  <si>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</si>
  <si>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</si>
  <si>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</si>
  <si>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</si>
  <si>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</si>
  <si>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</si>
  <si>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</si>
  <si>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</si>
  <si>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</si>
  <si>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</si>
  <si>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</si>
  <si>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</si>
  <si>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</si>
  <si>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</si>
  <si>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</si>
  <si>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</si>
  <si>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</si>
  <si>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</si>
  <si>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</si>
  <si>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</si>
  <si>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</si>
  <si>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</si>
  <si>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</si>
  <si>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</si>
  <si>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</si>
  <si>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</si>
  <si>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</si>
  <si>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</si>
  <si>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</si>
  <si>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</si>
  <si>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</si>
  <si>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</si>
  <si>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</si>
  <si>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</si>
  <si>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</si>
  <si>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</si>
  <si>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</si>
  <si>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</si>
  <si>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</si>
  <si>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</si>
  <si>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</si>
  <si>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</si>
  <si>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</si>
  <si>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</si>
  <si>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</si>
  <si>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</si>
  <si>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</si>
  <si>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</si>
  <si>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</si>
  <si>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</si>
  <si>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</si>
  <si>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</si>
  <si>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</si>
  <si>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</si>
  <si>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</si>
  <si>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</si>
  <si>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</si>
  <si>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</si>
  <si>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</si>
  <si>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</si>
  <si>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</si>
  <si>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</si>
  <si>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</si>
  <si>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</si>
  <si>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</si>
  <si>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</si>
  <si>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</si>
  <si>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</si>
  <si>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</si>
  <si>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</si>
  <si>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</si>
  <si>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</si>
  <si>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</si>
  <si>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</si>
  <si>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</si>
  <si>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</si>
  <si>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</si>
  <si>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</si>
  <si>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</si>
  <si>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</si>
  <si>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</si>
  <si>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</si>
  <si>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</si>
  <si>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</si>
  <si>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</si>
  <si>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</si>
  <si>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</si>
  <si>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</si>
  <si>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</si>
  <si>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</si>
  <si>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</si>
  <si>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</si>
  <si>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</si>
  <si>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</si>
  <si>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</si>
  <si>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</si>
  <si>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</si>
  <si>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</si>
  <si>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</si>
  <si>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</si>
  <si>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</si>
  <si>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</si>
  <si>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</si>
  <si>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</si>
  <si>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</si>
  <si>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</si>
  <si>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</si>
  <si>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</si>
  <si>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</si>
  <si>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</si>
  <si>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</si>
  <si>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</si>
  <si>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</si>
  <si>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</si>
  <si>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</si>
  <si>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</si>
  <si>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</si>
  <si>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</si>
  <si>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</si>
  <si>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</si>
  <si>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</si>
  <si>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</si>
  <si>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</si>
  <si>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</si>
  <si>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</si>
  <si>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</si>
  <si>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</si>
  <si>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</si>
  <si>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</si>
  <si>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</si>
  <si>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</si>
  <si>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</si>
  <si>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</si>
  <si>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</si>
  <si>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</si>
  <si>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</si>
  <si>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</si>
  <si>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</si>
  <si>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</si>
  <si>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</si>
  <si>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</si>
  <si>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</si>
  <si>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</si>
  <si>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</si>
  <si>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</si>
  <si>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</si>
  <si>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</si>
  <si>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</si>
  <si>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</si>
  <si>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</si>
  <si>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</si>
  <si>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</si>
  <si>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</si>
  <si>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</si>
  <si>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</si>
  <si>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</si>
  <si>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</si>
  <si>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</si>
  <si>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</si>
  <si>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</si>
  <si>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</si>
  <si>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</si>
  <si>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</si>
  <si>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</si>
  <si>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</si>
  <si>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</si>
  <si>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</si>
  <si>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</si>
  <si>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</si>
  <si>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</si>
  <si>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</si>
  <si>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</si>
  <si>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</si>
  <si>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</si>
  <si>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</si>
  <si>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</si>
  <si>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</si>
  <si>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</si>
  <si>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</si>
  <si>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</si>
  <si>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</si>
  <si>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</si>
  <si>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</si>
  <si>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</si>
  <si>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</si>
  <si>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</si>
  <si>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</si>
  <si>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</si>
  <si>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</si>
  <si>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</si>
  <si>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</si>
  <si>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</si>
  <si>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</si>
  <si>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</si>
  <si>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</si>
  <si>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</si>
  <si>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</si>
  <si>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</si>
  <si>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</si>
  <si>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</si>
  <si>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</si>
  <si>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</si>
  <si>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</si>
  <si>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</si>
  <si>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</si>
  <si>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</si>
  <si>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</si>
  <si>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</si>
  <si>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</si>
  <si>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</si>
  <si>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</si>
  <si>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</si>
  <si>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</si>
  <si>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</si>
  <si>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</si>
  <si>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</si>
  <si>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</si>
  <si>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</si>
  <si>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</si>
  <si>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</si>
  <si>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</si>
  <si>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</si>
  <si>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</si>
  <si>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</si>
  <si>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</si>
  <si>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</si>
  <si>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</si>
  <si>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</si>
  <si>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</si>
  <si>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</si>
  <si>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</si>
  <si>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</si>
  <si>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</si>
  <si>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</si>
  <si>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</si>
  <si>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</si>
  <si>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</si>
  <si>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</si>
  <si>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</si>
  <si>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</si>
  <si>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</si>
  <si>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</si>
  <si>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</si>
  <si>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</si>
  <si>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</si>
  <si>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</si>
  <si>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</si>
  <si>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</si>
  <si>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</si>
  <si>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</si>
  <si>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</si>
  <si>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</si>
  <si>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</si>
  <si>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</si>
  <si>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</si>
  <si>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</si>
  <si>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</si>
  <si>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</si>
  <si>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</si>
  <si>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</si>
  <si>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</si>
  <si>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</si>
  <si>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</si>
  <si>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</si>
  <si>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</si>
  <si>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</si>
  <si>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</si>
  <si>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</si>
  <si>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</si>
  <si>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</si>
  <si>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</si>
  <si>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</si>
  <si>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</si>
  <si>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</si>
  <si>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</si>
  <si>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</si>
  <si>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</si>
  <si>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</si>
  <si>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</si>
  <si>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</si>
  <si>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</si>
  <si>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</si>
  <si>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</si>
  <si>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</si>
  <si>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</si>
  <si>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</si>
  <si>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</si>
  <si>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</si>
  <si>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</si>
  <si>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</si>
  <si>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</si>
  <si>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</si>
  <si>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</si>
  <si>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</si>
  <si>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</si>
  <si>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</si>
  <si>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</si>
  <si>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</si>
  <si>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</si>
  <si>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</si>
  <si>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</si>
  <si>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</si>
  <si>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</si>
  <si>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</si>
  <si>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</si>
  <si>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</si>
  <si>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</si>
  <si>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</si>
  <si>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</si>
  <si>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</si>
  <si>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</si>
  <si>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</si>
  <si>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</si>
  <si>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</si>
  <si>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</si>
  <si>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</si>
  <si>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</si>
  <si>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</si>
  <si>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</si>
  <si>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</si>
  <si>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</si>
  <si>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</si>
  <si>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</si>
  <si>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</si>
  <si>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</si>
  <si>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</si>
  <si>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</si>
  <si>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</si>
  <si>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</si>
  <si>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</si>
  <si>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</si>
  <si>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</si>
  <si>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</si>
  <si>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</si>
  <si>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</si>
  <si>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</si>
  <si>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</si>
  <si>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</si>
  <si>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</si>
  <si>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</si>
  <si>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</si>
  <si>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</si>
  <si>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</si>
  <si>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</si>
  <si>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</si>
  <si>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</si>
  <si>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</si>
  <si>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</si>
  <si>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</si>
  <si>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</si>
  <si>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</si>
  <si>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</si>
  <si>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</si>
  <si>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</si>
  <si>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</si>
  <si>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</si>
  <si>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</si>
  <si>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</si>
  <si>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</si>
  <si>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</si>
  <si>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</si>
  <si>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</si>
  <si>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</si>
  <si>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</si>
  <si>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</si>
  <si>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</si>
  <si>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</si>
  <si>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</si>
  <si>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</si>
  <si>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</si>
  <si>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</si>
  <si>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</si>
  <si>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</si>
  <si>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</si>
  <si>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</si>
  <si>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</si>
  <si>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</si>
  <si>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</si>
  <si>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</si>
  <si>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</si>
  <si>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</si>
  <si>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</si>
  <si>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</si>
  <si>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</si>
  <si>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</si>
  <si>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</si>
  <si>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</si>
  <si>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</si>
  <si>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</si>
  <si>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</si>
  <si>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</si>
  <si>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</si>
  <si>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</si>
  <si>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</si>
  <si>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</si>
  <si>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</si>
  <si>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</si>
  <si>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</si>
  <si>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</si>
  <si>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</si>
  <si>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</si>
  <si>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</si>
  <si>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</si>
  <si>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</si>
  <si>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</si>
  <si>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</si>
  <si>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</si>
  <si>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</si>
  <si>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</si>
  <si>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</si>
  <si>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</si>
  <si>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</si>
  <si>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</si>
  <si>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</si>
  <si>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</si>
  <si>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</si>
  <si>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</si>
  <si>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</si>
  <si>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</si>
  <si>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</si>
  <si>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</si>
  <si>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</si>
  <si>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</si>
  <si>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</si>
  <si>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</si>
  <si>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</si>
  <si>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</si>
  <si>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</si>
  <si>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</si>
  <si>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</si>
  <si>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</si>
  <si>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</si>
  <si>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</si>
  <si>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</si>
  <si>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</si>
  <si>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</si>
  <si>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</si>
  <si>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</si>
  <si>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</si>
  <si>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</si>
  <si>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</si>
  <si>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</si>
  <si>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</si>
  <si>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</si>
  <si>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</si>
  <si>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</si>
  <si>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</si>
  <si>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</si>
  <si>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</si>
  <si>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</si>
  <si>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</si>
  <si>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</si>
  <si>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</si>
  <si>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</si>
  <si>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</si>
  <si>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</si>
  <si>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</si>
  <si>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</si>
  <si>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</si>
  <si>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</si>
  <si>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</si>
  <si>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</si>
  <si>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</si>
  <si>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</si>
  <si>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</si>
  <si>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</si>
  <si>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</si>
  <si>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</si>
  <si>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</si>
  <si>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</si>
  <si>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</si>
  <si>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</si>
  <si>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</si>
  <si>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</si>
  <si>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</si>
  <si>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</si>
  <si>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</si>
  <si>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</si>
  <si>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</si>
  <si>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</si>
  <si>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</si>
  <si>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</si>
  <si>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</si>
  <si>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</si>
  <si>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</si>
  <si>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</si>
  <si>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</si>
  <si>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</si>
  <si>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</si>
  <si>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</si>
  <si>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</si>
  <si>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</si>
  <si>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</si>
  <si>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</si>
  <si>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</si>
  <si>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</si>
  <si>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</si>
  <si>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</si>
  <si>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</si>
  <si>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</si>
  <si>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</si>
  <si>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</si>
  <si>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</si>
  <si>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</si>
  <si>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</si>
  <si>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</si>
  <si>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</si>
  <si>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</si>
  <si>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</si>
  <si>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</si>
  <si>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</si>
  <si>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</si>
  <si>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</si>
  <si>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</si>
  <si>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</si>
  <si>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</si>
  <si>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</si>
  <si>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</si>
  <si>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</si>
  <si>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</si>
  <si>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</si>
  <si>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</si>
  <si>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</si>
  <si>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</si>
  <si>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</si>
  <si>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</si>
  <si>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</si>
  <si>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</si>
  <si>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</si>
  <si>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</si>
  <si>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</si>
  <si>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</si>
  <si>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</si>
  <si>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</si>
  <si>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</si>
  <si>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</si>
  <si>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</si>
  <si>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</si>
  <si>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</si>
  <si>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</si>
  <si>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</si>
  <si>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</si>
  <si>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</si>
  <si>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</si>
  <si>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</si>
  <si>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</si>
  <si>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</si>
  <si>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</si>
  <si>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</si>
  <si>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</si>
  <si>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</si>
  <si>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</si>
  <si>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</si>
  <si>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</si>
  <si>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</si>
  <si>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</si>
  <si>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</si>
  <si>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</si>
  <si>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</si>
  <si>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</si>
  <si>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</si>
  <si>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</si>
  <si>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</si>
  <si>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</si>
  <si>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</si>
  <si>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</si>
  <si>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</si>
  <si>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</si>
  <si>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</si>
  <si>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</si>
  <si>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</si>
  <si>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</si>
  <si>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</si>
  <si>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</si>
  <si>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</si>
  <si>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</si>
  <si>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</si>
  <si>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</si>
  <si>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</si>
  <si>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</si>
  <si>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</si>
  <si>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</si>
  <si>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</si>
  <si>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</si>
  <si>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</si>
  <si>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</si>
  <si>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</si>
  <si>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</si>
  <si>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</si>
  <si>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</si>
  <si>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</si>
  <si>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</si>
  <si>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</si>
  <si>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</si>
  <si>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</si>
  <si>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</si>
  <si>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</si>
  <si>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</si>
  <si>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</si>
  <si>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</si>
  <si>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</si>
  <si>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</si>
  <si>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</si>
  <si>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</si>
  <si>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</si>
  <si>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</si>
  <si>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</si>
  <si>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</si>
  <si>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</si>
  <si>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</si>
  <si>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</si>
  <si>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</si>
  <si>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</si>
  <si>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</si>
  <si>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</si>
  <si>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</si>
  <si>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</si>
  <si>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</si>
  <si>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</si>
  <si>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</si>
  <si>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</si>
  <si>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</si>
  <si>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</si>
  <si>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</si>
  <si>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</si>
  <si>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</si>
  <si>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</si>
  <si>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</si>
  <si>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</si>
  <si>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</si>
  <si>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</si>
  <si>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</si>
  <si>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</si>
  <si>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</si>
  <si>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</si>
  <si>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</si>
  <si>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</si>
  <si>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</si>
  <si>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</si>
  <si>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</si>
  <si>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</si>
  <si>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</si>
  <si>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</si>
  <si>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</si>
  <si>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</si>
  <si>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</si>
  <si>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</si>
  <si>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</si>
  <si>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</si>
  <si>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</si>
  <si>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</si>
  <si>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</si>
  <si>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</si>
  <si>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</si>
  <si>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</si>
  <si>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</si>
  <si>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</si>
  <si>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</si>
  <si>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</si>
  <si>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</si>
  <si>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</si>
  <si>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</si>
  <si>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</si>
  <si>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</si>
  <si>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</si>
  <si>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</si>
  <si>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</si>
  <si>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</si>
  <si>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</si>
  <si>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</si>
  <si>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</si>
  <si>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</si>
  <si>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</si>
  <si>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</si>
  <si>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</si>
  <si>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</si>
  <si>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</si>
  <si>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</si>
  <si>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</si>
  <si>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</si>
  <si>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</si>
  <si>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</si>
  <si>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</si>
  <si>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</si>
  <si>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</si>
  <si>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</si>
  <si>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</si>
  <si>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</si>
  <si>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</si>
  <si>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</si>
  <si>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</si>
  <si>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</si>
  <si>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</si>
  <si>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</si>
  <si>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</si>
  <si>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</si>
  <si>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</si>
  <si>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</si>
  <si>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</si>
  <si>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</si>
  <si>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</si>
  <si>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</si>
  <si>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</si>
  <si>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</si>
  <si>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</si>
  <si>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</si>
  <si>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</si>
  <si>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</si>
  <si>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</si>
  <si>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</si>
  <si>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</si>
  <si>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</si>
  <si>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</si>
  <si>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</si>
  <si>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</si>
  <si>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</si>
  <si>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</si>
  <si>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</si>
  <si>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</si>
  <si>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</si>
  <si>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</si>
  <si>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</si>
  <si>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</si>
  <si>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</si>
  <si>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</si>
  <si>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</si>
  <si>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</si>
  <si>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</si>
  <si>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</si>
  <si>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</si>
  <si>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</si>
  <si>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</si>
  <si>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</si>
  <si>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</si>
  <si>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</si>
  <si>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</si>
  <si>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</si>
  <si>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</si>
  <si>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</si>
  <si>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</si>
  <si>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</si>
  <si>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</si>
  <si>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</si>
  <si>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</si>
  <si>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</si>
  <si>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</si>
  <si>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</si>
  <si>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</si>
  <si>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</si>
  <si>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</si>
  <si>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</si>
  <si>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</si>
  <si>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</si>
  <si>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</si>
  <si>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</si>
  <si>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</si>
  <si>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</si>
  <si>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</si>
  <si>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</si>
  <si>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</si>
  <si>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</si>
  <si>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</si>
  <si>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</si>
  <si>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</si>
  <si>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</si>
  <si>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</si>
  <si>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</si>
  <si>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</si>
  <si>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</si>
  <si>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</si>
  <si>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</si>
  <si>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</si>
  <si>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</si>
  <si>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</si>
  <si>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</si>
  <si>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</si>
  <si>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</si>
  <si>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</si>
  <si>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</si>
  <si>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</si>
  <si>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</si>
  <si>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</si>
  <si>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</si>
  <si>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</si>
  <si>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</si>
  <si>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</si>
  <si>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</si>
  <si>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</si>
  <si>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</si>
  <si>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</si>
  <si>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</si>
  <si>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</si>
  <si>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</si>
  <si>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</si>
  <si>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</si>
  <si>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</si>
  <si>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</si>
  <si>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</si>
  <si>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</si>
  <si>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</si>
  <si>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</si>
  <si>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</si>
  <si>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</si>
  <si>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</si>
  <si>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</si>
  <si>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</si>
  <si>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</si>
  <si>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</si>
  <si>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</si>
  <si>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</si>
  <si>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</si>
  <si>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</si>
  <si>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</si>
  <si>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</si>
  <si>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</si>
  <si>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</si>
  <si>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</si>
  <si>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</si>
  <si>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</si>
  <si>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</si>
  <si>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</si>
  <si>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</si>
  <si>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</si>
  <si>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</si>
  <si>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</si>
  <si>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</si>
  <si>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</si>
  <si>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</si>
  <si>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</si>
  <si>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</si>
  <si>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</si>
  <si>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</si>
  <si>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</si>
  <si>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</si>
  <si>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</si>
  <si>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</si>
  <si>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</si>
  <si>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</si>
  <si>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</si>
  <si>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</si>
  <si>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</si>
  <si>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</si>
  <si>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</si>
  <si>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</si>
  <si>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</si>
  <si>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</si>
  <si>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</si>
  <si>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</si>
  <si>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</si>
  <si>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</si>
  <si>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</si>
  <si>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</si>
  <si>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</si>
  <si>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</si>
  <si>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</si>
  <si>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</si>
  <si>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</si>
  <si>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</si>
  <si>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</si>
  <si>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</si>
  <si>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</si>
  <si>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</si>
  <si>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</si>
  <si>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</si>
  <si>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</si>
  <si>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</si>
  <si>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</si>
  <si>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</si>
  <si>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</si>
  <si>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</si>
  <si>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</si>
  <si>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</si>
  <si>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</si>
  <si>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</si>
  <si>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</si>
  <si>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</si>
  <si>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</si>
  <si>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</si>
  <si>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</si>
  <si>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</si>
  <si>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</si>
  <si>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</si>
  <si>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</si>
  <si>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</si>
  <si>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</si>
  <si>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</si>
  <si>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</si>
  <si>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</si>
  <si>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</si>
  <si>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</si>
  <si>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</si>
  <si>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</si>
  <si>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</si>
  <si>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</si>
  <si>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</si>
  <si>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</si>
  <si>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</si>
  <si>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</si>
  <si>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</si>
  <si>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</si>
  <si>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</si>
  <si>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</si>
  <si>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</si>
  <si>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</si>
  <si>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</si>
  <si>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</si>
  <si>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</si>
  <si>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</si>
  <si>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</si>
  <si>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</si>
  <si>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</si>
  <si>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</si>
  <si>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</si>
  <si>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</si>
  <si>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</si>
  <si>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</si>
  <si>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</si>
  <si>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</si>
  <si>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</si>
  <si>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</si>
  <si>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</si>
  <si>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</si>
  <si>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</si>
  <si>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</si>
  <si>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</si>
  <si>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</si>
  <si>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</si>
  <si>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</si>
  <si>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</si>
  <si>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</si>
  <si>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</si>
  <si>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</si>
  <si>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</si>
  <si>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</si>
  <si>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</si>
  <si>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</si>
  <si>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</si>
  <si>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</si>
  <si>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</si>
  <si>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</si>
  <si>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</si>
  <si>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</si>
  <si>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</si>
  <si>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</si>
  <si>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</si>
  <si>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</si>
  <si>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</si>
  <si>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</si>
  <si>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</si>
  <si>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</si>
  <si>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</si>
  <si>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</si>
  <si>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</si>
  <si>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</si>
  <si>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</si>
  <si>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</si>
  <si>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</si>
  <si>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</si>
  <si>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</si>
  <si>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</si>
  <si>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</si>
  <si>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</si>
  <si>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</si>
  <si>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</si>
  <si>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</si>
  <si>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</si>
  <si>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</si>
  <si>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</si>
  <si>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</si>
  <si>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</si>
  <si>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</si>
  <si>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</si>
  <si>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</si>
  <si>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</si>
  <si>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</si>
  <si>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</si>
  <si>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</si>
  <si>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</si>
  <si>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</si>
  <si>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</si>
  <si>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</si>
  <si>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</si>
  <si>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</si>
  <si>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</si>
  <si>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</si>
  <si>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</si>
  <si>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</si>
  <si>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</si>
  <si>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</si>
  <si>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</si>
  <si>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</si>
  <si>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</si>
  <si>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</si>
  <si>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</si>
  <si>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</si>
  <si>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</si>
  <si>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</si>
  <si>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</si>
  <si>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</si>
  <si>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</si>
  <si>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</si>
  <si>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</si>
  <si>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</si>
  <si>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</si>
  <si>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</si>
  <si>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</si>
  <si>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</si>
  <si>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</si>
  <si>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</si>
  <si>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</si>
  <si>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</si>
  <si>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</si>
  <si>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</si>
  <si>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</si>
  <si>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</si>
  <si>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</si>
  <si>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</si>
  <si>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</si>
  <si>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</si>
  <si>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</si>
  <si>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</si>
  <si>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</si>
  <si>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</si>
  <si>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</si>
  <si>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</si>
  <si>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</si>
  <si>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</si>
  <si>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</si>
  <si>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</si>
  <si>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</si>
  <si>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</si>
  <si>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</si>
  <si>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</si>
  <si>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</si>
  <si>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</si>
  <si>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</si>
  <si>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</si>
  <si>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</si>
  <si>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</si>
  <si>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</si>
  <si>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</si>
  <si>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</si>
  <si>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</si>
  <si>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</si>
  <si>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</si>
  <si>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</si>
  <si>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</si>
  <si>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</si>
  <si>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</si>
  <si>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</si>
  <si>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</si>
  <si>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</si>
  <si>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</si>
  <si>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</si>
  <si>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</si>
  <si>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</si>
  <si>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</si>
  <si>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</si>
  <si>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</si>
  <si>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</si>
  <si>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</si>
  <si>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</si>
  <si>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</si>
  <si>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</si>
  <si>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</si>
  <si>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</si>
  <si>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</si>
  <si>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</si>
  <si>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</si>
  <si>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</si>
  <si>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</si>
  <si>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</si>
  <si>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</si>
  <si>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</si>
  <si>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</si>
  <si>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</si>
  <si>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</si>
  <si>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</si>
  <si>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</si>
  <si>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</si>
  <si>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</si>
  <si>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</si>
  <si>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</si>
  <si>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</si>
  <si>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</si>
  <si>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</si>
  <si>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</si>
  <si>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</si>
  <si>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</si>
  <si>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</si>
  <si>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</si>
  <si>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</si>
  <si>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</si>
  <si>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</si>
  <si>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</si>
  <si>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</si>
  <si>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</si>
  <si>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</si>
  <si>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</si>
  <si>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</si>
  <si>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</si>
  <si>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</si>
  <si>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</si>
  <si>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</si>
  <si>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</si>
  <si>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</si>
  <si>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</si>
  <si>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</si>
  <si>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</si>
  <si>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</si>
  <si>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</si>
  <si>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</si>
  <si>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</si>
  <si>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</si>
  <si>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</si>
  <si>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</si>
  <si>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</si>
  <si>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</si>
  <si>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</si>
  <si>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</si>
  <si>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</si>
  <si>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</si>
  <si>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</si>
  <si>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</si>
  <si>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</si>
  <si>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</si>
  <si>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</si>
  <si>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</si>
  <si>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</si>
  <si>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</si>
  <si>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</si>
  <si>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</si>
  <si>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</si>
  <si>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</si>
  <si>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</si>
  <si>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</si>
  <si>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</si>
  <si>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</si>
  <si>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</si>
  <si>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</si>
  <si>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</si>
  <si>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</si>
  <si>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</si>
  <si>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</si>
  <si>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</si>
  <si>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</si>
  <si>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</si>
  <si>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</si>
  <si>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</si>
  <si>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</si>
  <si>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</si>
  <si>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</si>
  <si>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</si>
  <si>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</si>
  <si>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</si>
  <si>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</si>
  <si>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</si>
  <si>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</si>
  <si>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</si>
  <si>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</si>
  <si>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</si>
  <si>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</si>
  <si>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</si>
  <si>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</si>
  <si>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</si>
  <si>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</si>
  <si>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</si>
  <si>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</si>
  <si>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</si>
  <si>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</si>
  <si>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</si>
  <si>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</si>
  <si>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</si>
  <si>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</si>
  <si>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</si>
  <si>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</si>
  <si>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</si>
  <si>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</si>
  <si>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</si>
  <si>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</si>
  <si>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</si>
  <si>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</si>
  <si>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</si>
  <si>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</si>
  <si>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</si>
  <si>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</si>
  <si>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</si>
  <si>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</si>
  <si>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</si>
  <si>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</si>
  <si>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</si>
  <si>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</si>
  <si>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</si>
  <si>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</si>
  <si>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</si>
  <si>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</si>
  <si>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</si>
  <si>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</si>
  <si>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</si>
  <si>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</si>
  <si>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</si>
  <si>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</si>
  <si>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</si>
  <si>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</si>
  <si>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</si>
  <si>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</si>
  <si>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</si>
  <si>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</si>
  <si>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</si>
  <si>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</si>
  <si>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</si>
  <si>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</si>
  <si>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</si>
  <si>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</si>
  <si>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</si>
  <si>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</si>
  <si>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</si>
  <si>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</si>
  <si>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</si>
  <si>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</si>
  <si>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</si>
  <si>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</si>
  <si>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</si>
  <si>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</si>
  <si>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</si>
  <si>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</si>
  <si>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</si>
  <si>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</si>
  <si>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</si>
  <si>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</si>
  <si>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</si>
  <si>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</si>
  <si>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</si>
  <si>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</si>
  <si>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</si>
  <si>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</si>
  <si>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</si>
  <si>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</si>
  <si>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</si>
  <si>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</si>
  <si>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</si>
  <si>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</si>
  <si>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</si>
  <si>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</si>
  <si>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</si>
  <si>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</si>
  <si>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</si>
  <si>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</si>
  <si>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</si>
  <si>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</si>
  <si>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</si>
  <si>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</si>
  <si>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</si>
  <si>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</si>
  <si>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</si>
  <si>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</si>
  <si>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</si>
  <si>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</si>
  <si>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</si>
  <si>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</si>
  <si>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</si>
  <si>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</si>
  <si>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</si>
  <si>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</si>
  <si>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</si>
  <si>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</si>
  <si>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</si>
  <si>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</si>
  <si>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</si>
  <si>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</si>
  <si>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</si>
  <si>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</si>
  <si>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</si>
  <si>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</si>
  <si>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</si>
  <si>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</si>
  <si>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</si>
  <si>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</si>
  <si>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</si>
  <si>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</si>
  <si>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</si>
  <si>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</si>
  <si>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</si>
  <si>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</si>
  <si>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</si>
  <si>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</si>
  <si>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</si>
  <si>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</si>
  <si>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</si>
  <si>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</si>
  <si>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</si>
  <si>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</si>
  <si>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</si>
  <si>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</si>
  <si>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</si>
  <si>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</si>
  <si>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</si>
  <si>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</si>
  <si>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</si>
  <si>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</si>
  <si>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</si>
  <si>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</si>
  <si>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</si>
  <si>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</si>
  <si>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</si>
  <si>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</si>
  <si>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</si>
  <si>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</si>
  <si>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</si>
  <si>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</si>
  <si>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</si>
  <si>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</si>
  <si>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</si>
  <si>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</si>
  <si>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</si>
  <si>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</si>
  <si>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</si>
  <si>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</si>
  <si>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</si>
  <si>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</si>
  <si>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</si>
  <si>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</si>
  <si>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</si>
  <si>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</si>
  <si>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</si>
  <si>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</si>
  <si>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</si>
  <si>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</si>
  <si>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</si>
  <si>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</si>
  <si>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</si>
  <si>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</si>
  <si>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</si>
  <si>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</si>
  <si>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</si>
  <si>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</si>
  <si>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</si>
  <si>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</si>
  <si>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</si>
  <si>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</si>
  <si>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</si>
  <si>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</si>
  <si>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</si>
  <si>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</si>
  <si>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</si>
  <si>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</si>
  <si>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</si>
  <si>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</si>
  <si>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</si>
  <si>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</si>
  <si>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</si>
  <si>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</si>
  <si>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</si>
  <si>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</si>
  <si>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</si>
  <si>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</si>
  <si>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</si>
  <si>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</si>
  <si>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</si>
  <si>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</si>
  <si>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</si>
  <si>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</si>
  <si>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</si>
  <si>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</si>
  <si>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</si>
  <si>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</si>
  <si>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</si>
  <si>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</si>
  <si>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</si>
  <si>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</si>
  <si>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</si>
  <si>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</si>
  <si>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</si>
  <si>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</si>
  <si>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</si>
  <si>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</si>
  <si>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</si>
  <si>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</si>
  <si>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</si>
  <si>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</si>
  <si>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</si>
  <si>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</si>
  <si>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</si>
  <si>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</si>
  <si>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</si>
  <si>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</si>
  <si>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</si>
  <si>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</si>
  <si>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</si>
  <si>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</si>
  <si>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</si>
  <si>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</si>
  <si>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</si>
  <si>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</si>
  <si>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</si>
  <si>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</si>
  <si>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</si>
  <si>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</si>
  <si>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</si>
  <si>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</si>
  <si>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</si>
  <si>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</si>
  <si>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</si>
  <si>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</si>
  <si>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</si>
  <si>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</si>
  <si>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</si>
  <si>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</si>
  <si>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</si>
  <si>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</si>
  <si>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</si>
  <si>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</si>
  <si>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</si>
  <si>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</si>
  <si>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</si>
  <si>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</si>
  <si>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</si>
  <si>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</si>
  <si>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</si>
  <si>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</si>
  <si>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</si>
  <si>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</si>
  <si>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</si>
  <si>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</si>
  <si>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</si>
  <si>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</si>
  <si>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</si>
  <si>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</si>
  <si>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</si>
  <si>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</si>
  <si>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</si>
  <si>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</si>
  <si>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</si>
  <si>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</si>
  <si>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</si>
  <si>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</si>
  <si>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</si>
  <si>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</si>
  <si>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</si>
  <si>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</si>
  <si>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</si>
  <si>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</si>
  <si>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</si>
  <si>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</si>
  <si>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</si>
  <si>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</si>
  <si>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</si>
  <si>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</si>
  <si>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</si>
  <si>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</si>
  <si>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</si>
  <si>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</si>
  <si>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</si>
  <si>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</si>
  <si>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</si>
  <si>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</si>
  <si>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</si>
  <si>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</si>
  <si>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</si>
  <si>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</si>
  <si>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</si>
  <si>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</si>
  <si>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</si>
  <si>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</si>
  <si>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</si>
  <si>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</si>
  <si>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</si>
  <si>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</si>
  <si>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</si>
  <si>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</si>
  <si>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</si>
  <si>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</si>
  <si>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</si>
  <si>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</si>
  <si>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</si>
  <si>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</si>
  <si>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</si>
  <si>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</si>
  <si>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</si>
  <si>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</si>
  <si>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</si>
  <si>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</si>
  <si>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</si>
  <si>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</si>
  <si>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</si>
  <si>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</si>
  <si>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</si>
  <si>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</si>
  <si>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</si>
  <si>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</si>
  <si>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</si>
  <si>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</si>
  <si>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</si>
  <si>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</si>
  <si>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</si>
  <si>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</si>
  <si>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</si>
  <si>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</si>
  <si>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</si>
  <si>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</si>
  <si>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</si>
  <si>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</si>
  <si>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</si>
  <si>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</si>
  <si>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</si>
  <si>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</si>
  <si>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</si>
  <si>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</si>
  <si>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</si>
  <si>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</si>
  <si>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</si>
  <si>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</si>
  <si>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</si>
  <si>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</si>
  <si>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</si>
  <si>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</si>
  <si>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</si>
  <si>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</si>
  <si>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</si>
  <si>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</si>
  <si>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</si>
  <si>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</si>
  <si>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</si>
  <si>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</si>
  <si>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</si>
  <si>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</si>
  <si>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</si>
  <si>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</si>
  <si>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</si>
  <si>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</si>
  <si>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</si>
  <si>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</si>
  <si>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</si>
  <si>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</si>
  <si>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</si>
  <si>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</si>
  <si>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</si>
  <si>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</si>
  <si>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</si>
  <si>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</si>
  <si>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</si>
  <si>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</si>
  <si>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</si>
  <si>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</si>
  <si>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</si>
  <si>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</si>
  <si>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</si>
  <si>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</si>
  <si>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</si>
  <si>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</si>
  <si>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</si>
  <si>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</si>
  <si>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</si>
  <si>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</si>
  <si>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</si>
  <si>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</si>
  <si>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</si>
  <si>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</si>
  <si>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</si>
  <si>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</si>
  <si>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</si>
  <si>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</si>
  <si>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</si>
  <si>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</si>
  <si>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</si>
  <si>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</si>
  <si>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</si>
  <si>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</si>
  <si>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</si>
  <si>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</si>
  <si>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</si>
  <si>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</si>
  <si>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</si>
  <si>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</si>
  <si>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</si>
  <si>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</si>
  <si>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</si>
  <si>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</si>
  <si>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</si>
  <si>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</si>
  <si>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</si>
  <si>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</si>
  <si>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</si>
  <si>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</si>
  <si>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</si>
  <si>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</si>
  <si>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</si>
  <si>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</si>
  <si>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</si>
  <si>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</si>
  <si>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</si>
  <si>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</si>
  <si>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</si>
  <si>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</si>
  <si>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</si>
  <si>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</si>
  <si>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</si>
  <si>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</si>
  <si>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</si>
  <si>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</si>
  <si>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</si>
  <si>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</si>
  <si>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</si>
  <si>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</si>
  <si>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</si>
  <si>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</si>
  <si>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</si>
  <si>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</si>
  <si>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</si>
  <si>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</si>
  <si>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</si>
  <si>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</si>
  <si>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</si>
  <si>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</si>
  <si>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</si>
  <si>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</si>
  <si>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</si>
  <si>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</si>
  <si>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</si>
  <si>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</si>
  <si>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</si>
  <si>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</si>
  <si>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</si>
  <si>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</si>
  <si>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</si>
  <si>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</si>
  <si>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</si>
  <si>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</si>
  <si>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</si>
  <si>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</si>
  <si>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</si>
  <si>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</si>
  <si>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</si>
  <si>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</si>
  <si>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</si>
  <si>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</si>
  <si>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</si>
  <si>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</si>
  <si>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</si>
  <si>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</si>
  <si>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</si>
  <si>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</si>
  <si>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</si>
  <si>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</si>
  <si>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</si>
  <si>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</si>
  <si>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</si>
  <si>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</si>
  <si>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</si>
  <si>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</si>
  <si>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</si>
  <si>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</si>
  <si>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</si>
  <si>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</si>
  <si>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</si>
  <si>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</si>
  <si>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</si>
  <si>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</si>
  <si>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</si>
  <si>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</si>
  <si>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</si>
  <si>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</si>
  <si>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</si>
  <si>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</si>
  <si>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</si>
  <si>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</si>
  <si>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</si>
  <si>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</si>
  <si>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</si>
  <si>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</si>
  <si>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</si>
  <si>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</si>
  <si>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</si>
  <si>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</si>
  <si>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</si>
  <si>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</si>
  <si>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</si>
  <si>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</si>
  <si>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</si>
  <si>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</si>
  <si>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</si>
  <si>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</si>
  <si>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</si>
  <si>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</si>
  <si>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</si>
  <si>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</si>
  <si>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</si>
  <si>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</si>
  <si>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</si>
  <si>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</si>
  <si>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</si>
  <si>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</si>
  <si>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</si>
  <si>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</si>
  <si>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</si>
  <si>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</si>
  <si>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</si>
  <si>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</si>
  <si>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</si>
  <si>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</si>
  <si>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</si>
  <si>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</si>
  <si>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</si>
  <si>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</si>
  <si>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</si>
  <si>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</si>
  <si>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</si>
  <si>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</si>
  <si>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</si>
  <si>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</si>
  <si>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</si>
  <si>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</si>
  <si>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</si>
  <si>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</si>
  <si>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</si>
  <si>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</si>
  <si>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</si>
  <si>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</si>
  <si>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</si>
  <si>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</si>
  <si>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</si>
  <si>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</si>
  <si>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</si>
  <si>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</si>
  <si>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</si>
  <si>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</si>
  <si>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</si>
  <si>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</si>
  <si>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</si>
  <si>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</si>
  <si>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</si>
  <si>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</si>
  <si>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</si>
  <si>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</si>
  <si>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</si>
  <si>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</si>
  <si>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</si>
  <si>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</si>
  <si>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</si>
  <si>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</si>
  <si>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</si>
  <si>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</si>
  <si>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</si>
  <si>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</si>
  <si>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</si>
  <si>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</si>
  <si>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</si>
  <si>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</si>
  <si>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</si>
  <si>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</si>
  <si>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</si>
  <si>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</si>
  <si>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</si>
  <si>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</si>
  <si>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</si>
  <si>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</si>
  <si>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</si>
  <si>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</si>
  <si>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</si>
  <si>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</si>
  <si>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</si>
  <si>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</si>
  <si>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</si>
  <si>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</si>
  <si>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</si>
  <si>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</si>
  <si>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</si>
  <si>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</si>
  <si>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</si>
  <si>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</si>
  <si>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</si>
  <si>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</si>
  <si>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</si>
  <si>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</si>
  <si>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</si>
  <si>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</si>
  <si>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</si>
  <si>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</si>
  <si>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</si>
  <si>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</si>
  <si>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</si>
  <si>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</si>
  <si>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</si>
  <si>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</si>
  <si>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</si>
  <si>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</si>
  <si>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</si>
  <si>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</si>
  <si>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</si>
  <si>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</si>
  <si>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</si>
  <si>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</si>
  <si>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</si>
  <si>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</si>
  <si>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</si>
  <si>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</si>
  <si>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</si>
  <si>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</si>
  <si>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</si>
  <si>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</si>
  <si>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</si>
  <si>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</si>
  <si>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</si>
  <si>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</si>
  <si>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</si>
  <si>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</si>
  <si>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</si>
  <si>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</si>
  <si>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</si>
  <si>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</si>
  <si>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</si>
  <si>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</si>
  <si>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</si>
  <si>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</si>
  <si>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</si>
  <si>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</si>
  <si>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</si>
  <si>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</si>
  <si>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</si>
  <si>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</si>
  <si>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</si>
  <si>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</si>
  <si>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</si>
  <si>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</si>
  <si>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</si>
  <si>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</si>
  <si>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</si>
  <si>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</si>
  <si>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</si>
  <si>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</si>
  <si>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</si>
  <si>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</si>
  <si>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</si>
  <si>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</si>
  <si>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</si>
  <si>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</si>
  <si>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</si>
  <si>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</si>
  <si>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</si>
  <si>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</si>
  <si>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</si>
  <si>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</si>
  <si>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</si>
  <si>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</si>
  <si>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</si>
  <si>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</si>
  <si>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</si>
  <si>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</si>
  <si>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</si>
  <si>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</si>
  <si>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</si>
  <si>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</si>
  <si>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</si>
  <si>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</si>
  <si>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</si>
  <si>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</si>
  <si>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</si>
  <si>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</si>
  <si>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</si>
  <si>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</si>
  <si>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</si>
  <si>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</si>
  <si>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</si>
  <si>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</si>
  <si>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</si>
  <si>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</si>
  <si>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</si>
  <si>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</si>
  <si>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</si>
  <si>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</si>
  <si>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</si>
  <si>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</si>
  <si>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</si>
  <si>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</si>
  <si>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</si>
  <si>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</si>
  <si>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</si>
  <si>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</si>
  <si>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</si>
  <si>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</si>
  <si>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</si>
  <si>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</si>
  <si>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</si>
  <si>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</si>
  <si>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</si>
  <si>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</si>
  <si>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</si>
  <si>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</si>
  <si>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</si>
  <si>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</si>
  <si>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</si>
  <si>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</si>
  <si>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</si>
  <si>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</si>
  <si>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</si>
  <si>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</si>
  <si>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</si>
  <si>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</si>
  <si>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</si>
  <si>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</si>
  <si>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</si>
  <si>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</si>
  <si>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</si>
  <si>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</si>
  <si>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</si>
  <si>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</si>
  <si>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</si>
  <si>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</si>
  <si>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</si>
  <si>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</si>
  <si>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</si>
  <si>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</si>
  <si>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</si>
  <si>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</si>
  <si>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</si>
  <si>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</si>
  <si>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</si>
  <si>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</si>
  <si>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</si>
  <si>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</si>
  <si>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</si>
  <si>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</si>
  <si>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</si>
  <si>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</si>
  <si>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</si>
  <si>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</si>
  <si>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</si>
  <si>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</si>
  <si>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</si>
  <si>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</si>
  <si>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</si>
  <si>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</si>
  <si>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</si>
  <si>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</si>
  <si>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</si>
  <si>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</si>
  <si>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</si>
  <si>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</si>
  <si>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</si>
  <si>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</si>
  <si>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</si>
  <si>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</si>
  <si>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</si>
  <si>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</si>
  <si>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</si>
  <si>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</si>
  <si>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</si>
  <si>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</si>
  <si>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</si>
  <si>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</si>
  <si>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</si>
  <si>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</si>
  <si>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</si>
  <si>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</si>
  <si>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</si>
  <si>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</si>
  <si>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</si>
  <si>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</si>
  <si>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</si>
  <si>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</si>
  <si>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</si>
  <si>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</si>
  <si>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</si>
  <si>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</si>
  <si>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</si>
  <si>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</si>
  <si>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</si>
  <si>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</si>
  <si>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</si>
  <si>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</si>
  <si>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</si>
  <si>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</si>
  <si>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</si>
  <si>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</si>
  <si>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</si>
  <si>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</si>
  <si>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</si>
  <si>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</si>
  <si>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</si>
  <si>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</si>
  <si>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</si>
  <si>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</si>
  <si>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</si>
  <si>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</si>
  <si>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</si>
  <si>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</si>
  <si>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</si>
  <si>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</si>
  <si>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</si>
  <si>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</si>
  <si>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</si>
  <si>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</si>
  <si>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</si>
  <si>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</si>
  <si>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</si>
  <si>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</si>
  <si>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</si>
  <si>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</si>
  <si>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</si>
  <si>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</si>
  <si>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</si>
  <si>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</si>
  <si>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</si>
  <si>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</si>
  <si>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</si>
  <si>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</si>
  <si>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</si>
  <si>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</si>
  <si>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</si>
  <si>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</si>
  <si>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</si>
  <si>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</si>
  <si>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</si>
  <si>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</si>
  <si>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</si>
  <si>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</si>
  <si>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</si>
  <si>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</si>
  <si>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</si>
  <si>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</si>
  <si>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</si>
  <si>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</si>
  <si>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</si>
  <si>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</si>
  <si>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</si>
  <si>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</si>
  <si>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</si>
  <si>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</si>
  <si>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</si>
  <si>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</si>
  <si>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</si>
  <si>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</si>
  <si>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</si>
  <si>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</si>
  <si>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</si>
  <si>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</si>
  <si>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</si>
  <si>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</si>
  <si>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</si>
  <si>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</si>
  <si>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</si>
  <si>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</si>
  <si>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</si>
  <si>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</si>
  <si>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</si>
  <si>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</si>
  <si>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</si>
  <si>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</si>
  <si>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</si>
  <si>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</si>
  <si>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</si>
  <si>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</si>
  <si>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</si>
  <si>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</si>
  <si>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</si>
  <si>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</si>
  <si>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</si>
  <si>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</si>
  <si>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</si>
  <si>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</si>
  <si>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</si>
  <si>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</si>
  <si>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</si>
  <si>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</si>
  <si>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</si>
  <si>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</si>
  <si>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</si>
  <si>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</si>
  <si>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</si>
  <si>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</si>
  <si>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</si>
  <si>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</si>
  <si>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</si>
  <si>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</si>
  <si>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</si>
  <si>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</si>
  <si>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</si>
  <si>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</si>
  <si>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</si>
  <si>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</si>
  <si>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</si>
  <si>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</si>
  <si>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</si>
  <si>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</si>
  <si>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</si>
  <si>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</si>
  <si>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</si>
  <si>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</si>
  <si>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</si>
  <si>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</si>
  <si>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</si>
  <si>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</si>
  <si>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</si>
  <si>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</si>
  <si>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</si>
  <si>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</si>
  <si>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</si>
  <si>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</si>
  <si>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</si>
  <si>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</si>
  <si>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</si>
  <si>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</si>
  <si>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</si>
  <si>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</si>
  <si>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</si>
  <si>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</si>
  <si>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</si>
  <si>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</si>
  <si>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</si>
  <si>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</si>
  <si>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</si>
  <si>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</si>
  <si>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</si>
  <si>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</si>
  <si>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</si>
  <si>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</si>
  <si>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</si>
  <si>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</si>
  <si>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</si>
  <si>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</si>
  <si>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</si>
  <si>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</si>
  <si>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</si>
  <si>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</si>
  <si>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</si>
  <si>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</si>
  <si>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</si>
  <si>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</si>
  <si>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</si>
  <si>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</si>
  <si>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</si>
  <si>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</si>
  <si>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</si>
  <si>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</si>
  <si>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</si>
  <si>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</si>
  <si>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</si>
  <si>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</si>
  <si>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</si>
  <si>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</si>
  <si>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</si>
  <si>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</si>
  <si>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</si>
  <si>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</si>
  <si>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</si>
  <si>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</si>
  <si>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</si>
  <si>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</si>
  <si>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</si>
  <si>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</si>
  <si>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</si>
  <si>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</si>
  <si>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</si>
  <si>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</si>
  <si>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</si>
  <si>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</si>
  <si>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</si>
  <si>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</si>
  <si>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</si>
  <si>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</si>
  <si>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</si>
  <si>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</si>
  <si>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</si>
  <si>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</si>
  <si>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</si>
  <si>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</si>
  <si>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</si>
  <si>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</si>
  <si>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</si>
  <si>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</si>
  <si>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</si>
  <si>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</si>
  <si>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</si>
  <si>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</si>
  <si>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</si>
  <si>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</si>
  <si>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</si>
  <si>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</si>
  <si>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</si>
  <si>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</si>
  <si>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</si>
  <si>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</si>
  <si>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</si>
  <si>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</si>
  <si>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</si>
  <si>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</si>
  <si>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</si>
  <si>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</si>
  <si>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</si>
  <si>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</si>
  <si>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</si>
  <si>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</si>
  <si>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</si>
  <si>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</si>
  <si>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</si>
  <si>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</si>
  <si>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</si>
  <si>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</si>
  <si>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</si>
  <si>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</si>
  <si>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</si>
  <si>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</si>
  <si>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</si>
  <si>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</si>
  <si>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</si>
  <si>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</si>
  <si>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</si>
  <si>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</si>
  <si>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</si>
  <si>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</si>
  <si>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</si>
  <si>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</si>
  <si>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</si>
  <si>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</si>
  <si>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</si>
  <si>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</si>
  <si>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</si>
  <si>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</si>
  <si>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</si>
  <si>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</si>
  <si>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</si>
  <si>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</si>
  <si>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</si>
  <si>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</si>
  <si>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</si>
  <si>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</si>
  <si>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</si>
  <si>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</si>
  <si>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</si>
  <si>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</si>
  <si>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</si>
  <si>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</si>
  <si>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</si>
  <si>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</si>
  <si>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</si>
  <si>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</si>
  <si>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</si>
  <si>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</si>
  <si>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</si>
  <si>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</si>
  <si>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</si>
  <si>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</si>
  <si>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</si>
  <si>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</si>
  <si>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</si>
  <si>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</si>
  <si>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</si>
  <si>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</si>
  <si>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</si>
  <si>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</si>
  <si>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</si>
  <si>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</si>
  <si>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</si>
  <si>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</si>
  <si>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</si>
  <si>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</si>
  <si>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</si>
  <si>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</si>
  <si>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</si>
  <si>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</si>
  <si>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</si>
  <si>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</si>
  <si>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</si>
  <si>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</si>
  <si>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</si>
  <si>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</si>
  <si>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</si>
  <si>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</si>
  <si>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</si>
  <si>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</si>
  <si>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</si>
  <si>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</si>
  <si>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</si>
  <si>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</si>
  <si>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</si>
  <si>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</si>
  <si>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</si>
  <si>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</si>
  <si>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</si>
  <si>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</si>
  <si>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</si>
  <si>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</si>
  <si>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</si>
  <si>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</si>
  <si>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</si>
  <si>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</si>
  <si>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</si>
  <si>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</si>
  <si>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</si>
  <si>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</si>
  <si>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</si>
  <si>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</si>
  <si>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</si>
  <si>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</si>
  <si>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</si>
  <si>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</si>
  <si>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</si>
  <si>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</si>
  <si>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</si>
  <si>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</si>
  <si>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</si>
  <si>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</si>
  <si>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</si>
  <si>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</si>
  <si>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</si>
  <si>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</si>
  <si>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</si>
  <si>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</si>
  <si>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</si>
  <si>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</si>
  <si>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</si>
  <si>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</si>
  <si>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</si>
  <si>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</si>
  <si>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</si>
  <si>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</si>
  <si>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</si>
  <si>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</si>
  <si>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</si>
  <si>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</si>
  <si>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</si>
  <si>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</si>
  <si>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</si>
  <si>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</si>
  <si>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</si>
  <si>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</si>
  <si>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</si>
  <si>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</si>
  <si>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</si>
  <si>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</si>
  <si>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</si>
  <si>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</si>
  <si>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</si>
  <si>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</si>
  <si>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</si>
  <si>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</si>
  <si>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</si>
  <si>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</si>
  <si>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</si>
  <si>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</si>
  <si>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</si>
  <si>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</si>
  <si>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</si>
  <si>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</si>
  <si>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</si>
  <si>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</si>
  <si>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</si>
  <si>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</si>
  <si>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</si>
  <si>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</si>
  <si>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</si>
  <si>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</si>
  <si>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</si>
  <si>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</si>
  <si>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</si>
  <si>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</si>
  <si>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</si>
  <si>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</si>
  <si>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</si>
  <si>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</si>
  <si>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</si>
  <si>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</si>
  <si>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</si>
  <si>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</si>
  <si>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</si>
  <si>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</si>
  <si>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</si>
  <si>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</si>
  <si>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</si>
  <si>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</si>
  <si>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</si>
  <si>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</si>
  <si>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</si>
  <si>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</si>
  <si>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</si>
  <si>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</si>
  <si>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</si>
  <si>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</si>
  <si>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</si>
  <si>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</si>
  <si>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</si>
  <si>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</si>
  <si>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</si>
  <si>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</si>
  <si>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</si>
  <si>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</si>
  <si>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</si>
  <si>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</si>
  <si>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</si>
  <si>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</si>
  <si>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</si>
  <si>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</si>
  <si>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</si>
  <si>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</si>
  <si>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</si>
  <si>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</si>
  <si>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</si>
  <si>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</si>
  <si>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</si>
  <si>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</si>
  <si>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</si>
  <si>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</si>
  <si>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</si>
  <si>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</si>
  <si>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</si>
  <si>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</si>
  <si>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</si>
  <si>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</si>
  <si>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</si>
  <si>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</si>
  <si>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</si>
  <si>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</si>
  <si>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</si>
  <si>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</si>
  <si>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</si>
  <si>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</si>
  <si>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</si>
  <si>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</si>
  <si>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</si>
  <si>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</si>
  <si>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</si>
  <si>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</si>
  <si>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</si>
  <si>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</si>
  <si>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</si>
  <si>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</si>
  <si>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</si>
  <si>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</si>
  <si>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</si>
  <si>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</si>
  <si>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</si>
  <si>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</si>
  <si>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</si>
  <si>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</si>
  <si>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</si>
  <si>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</si>
  <si>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</si>
  <si>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</si>
  <si>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</si>
  <si>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</si>
  <si>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</si>
  <si>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</si>
  <si>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</si>
  <si>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</si>
  <si>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</si>
  <si>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</si>
  <si>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</si>
  <si>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</si>
  <si>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</si>
  <si>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</si>
  <si>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</si>
  <si>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</si>
  <si>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</si>
  <si>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</si>
  <si>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</si>
  <si>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</si>
  <si>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</si>
  <si>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</si>
  <si>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</si>
  <si>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</si>
  <si>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</si>
  <si>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</si>
  <si>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</si>
  <si>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</si>
  <si>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</si>
  <si>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</si>
  <si>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</si>
  <si>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</si>
  <si>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</si>
  <si>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</si>
  <si>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</si>
  <si>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</si>
  <si>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</si>
  <si>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</si>
  <si>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</si>
  <si>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</si>
  <si>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</si>
  <si>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</si>
  <si>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</si>
  <si>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</si>
  <si>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</si>
  <si>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</si>
  <si>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</si>
  <si>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</si>
  <si>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</si>
  <si>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</si>
  <si>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</si>
  <si>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</si>
  <si>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</si>
  <si>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</si>
  <si>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</si>
  <si>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</si>
  <si>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</si>
  <si>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</si>
  <si>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</si>
  <si>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</si>
  <si>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</si>
  <si>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</si>
  <si>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</si>
  <si>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</si>
  <si>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</si>
  <si>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</si>
  <si>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</si>
  <si>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</si>
  <si>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</si>
  <si>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</si>
  <si>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</si>
  <si>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</si>
  <si>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</si>
  <si>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</si>
  <si>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</si>
  <si>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</si>
  <si>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</si>
  <si>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</si>
  <si>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</si>
  <si>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</si>
  <si>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</si>
  <si>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</si>
  <si>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</si>
  <si>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</si>
  <si>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</si>
  <si>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</si>
  <si>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</si>
  <si>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</si>
  <si>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</si>
  <si>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</si>
  <si>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</si>
  <si>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</si>
  <si>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</si>
  <si>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</si>
  <si>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</si>
  <si>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</si>
  <si>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</si>
  <si>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</si>
  <si>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</si>
  <si>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</si>
  <si>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</si>
  <si>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</si>
  <si>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</si>
  <si>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</si>
  <si>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</si>
  <si>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</si>
  <si>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</si>
  <si>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</si>
  <si>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</si>
  <si>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</si>
  <si>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</si>
  <si>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</si>
  <si>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</si>
  <si>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</si>
  <si>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</si>
  <si>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</si>
  <si>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</si>
  <si>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</si>
  <si>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</si>
  <si>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</si>
  <si>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</si>
  <si>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</si>
  <si>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</si>
  <si>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</si>
  <si>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</si>
  <si>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</si>
  <si>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</si>
  <si>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</si>
  <si>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</si>
  <si>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</si>
  <si>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</si>
  <si>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</si>
  <si>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</si>
  <si>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</si>
  <si>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</si>
  <si>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</si>
  <si>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</si>
  <si>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</si>
  <si>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</si>
  <si>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</si>
  <si>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</si>
  <si>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</si>
  <si>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</si>
  <si>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</si>
  <si>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</si>
  <si>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</si>
  <si>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</si>
  <si>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</si>
  <si>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</si>
  <si>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</si>
  <si>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</si>
  <si>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</si>
  <si>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</si>
  <si>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</si>
  <si>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</si>
  <si>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</si>
  <si>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</si>
  <si>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</si>
  <si>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</si>
  <si>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</si>
  <si>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</si>
  <si>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</si>
  <si>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</si>
  <si>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</si>
  <si>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</si>
  <si>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</si>
  <si>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</si>
  <si>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</si>
  <si>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</si>
  <si>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</si>
  <si>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</si>
  <si>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</si>
  <si>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</si>
  <si>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</si>
  <si>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</si>
  <si>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</si>
  <si>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</si>
  <si>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</si>
  <si>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</si>
  <si>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</si>
  <si>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</si>
  <si>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</si>
  <si>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</si>
  <si>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</si>
  <si>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</si>
  <si>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</si>
  <si>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</si>
  <si>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</si>
  <si>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</si>
  <si>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</si>
  <si>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</si>
  <si>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</si>
  <si>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</si>
  <si>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</si>
  <si>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</si>
  <si>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</si>
  <si>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</si>
  <si>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</si>
  <si>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</si>
  <si>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</si>
  <si>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</si>
  <si>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</si>
  <si>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</si>
  <si>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</si>
  <si>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</si>
  <si>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</si>
  <si>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</si>
  <si>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</si>
  <si>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</si>
  <si>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</si>
  <si>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</si>
  <si>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</si>
  <si>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</si>
  <si>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</si>
  <si>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</si>
  <si>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</si>
  <si>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</si>
  <si>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</si>
  <si>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</si>
  <si>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</si>
  <si>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</si>
  <si>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</si>
  <si>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</si>
  <si>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</si>
  <si>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</si>
  <si>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</si>
  <si>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</si>
  <si>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</si>
  <si>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</si>
  <si>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</si>
  <si>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</si>
  <si>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</si>
  <si>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</si>
  <si>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</si>
  <si>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</si>
  <si>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</si>
  <si>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</si>
  <si>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</si>
  <si>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</si>
  <si>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</si>
  <si>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</si>
  <si>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</si>
  <si>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</si>
  <si>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</si>
  <si>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</si>
  <si>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</si>
  <si>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</si>
  <si>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</si>
  <si>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</si>
  <si>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</si>
  <si>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</si>
  <si>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</si>
  <si>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</si>
  <si>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</si>
  <si>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</si>
  <si>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</si>
  <si>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</si>
  <si>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</si>
  <si>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</si>
  <si>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</si>
  <si>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</si>
  <si>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</si>
  <si>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</si>
  <si>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</si>
  <si>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</si>
  <si>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</si>
  <si>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</si>
  <si>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</si>
  <si>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</si>
  <si>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</si>
  <si>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</si>
  <si>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</si>
  <si>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</si>
  <si>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</si>
  <si>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</si>
  <si>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</si>
  <si>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</si>
  <si>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</si>
  <si>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</si>
  <si>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</si>
  <si>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</si>
  <si>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</si>
  <si>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</si>
  <si>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</si>
  <si>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</si>
  <si>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</si>
  <si>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</si>
  <si>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</si>
  <si>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</si>
  <si>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</si>
  <si>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</si>
  <si>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</si>
  <si>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</si>
  <si>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</si>
  <si>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</si>
  <si>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</si>
  <si>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</si>
  <si>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</si>
  <si>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</si>
  <si>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</si>
  <si>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</si>
  <si>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</si>
  <si>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</si>
  <si>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</si>
  <si>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</si>
  <si>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</si>
  <si>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</si>
  <si>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</si>
  <si>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</si>
  <si>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</si>
  <si>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</si>
  <si>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</si>
  <si>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</si>
  <si>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</si>
  <si>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</si>
  <si>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</si>
  <si>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</si>
  <si>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</si>
  <si>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</si>
  <si>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</si>
  <si>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</si>
  <si>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</si>
  <si>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</si>
  <si>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</si>
  <si>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</si>
  <si>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</si>
  <si>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</si>
  <si>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</si>
  <si>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</si>
  <si>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</si>
  <si>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</si>
  <si>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</si>
  <si>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</si>
  <si>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</si>
  <si>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</si>
  <si>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</si>
  <si>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</si>
  <si>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</si>
  <si>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</si>
  <si>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</si>
  <si>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</si>
  <si>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</si>
  <si>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</si>
  <si>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</si>
  <si>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</si>
  <si>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</si>
  <si>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</si>
  <si>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</si>
  <si>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</si>
  <si>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</si>
  <si>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</si>
  <si>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</si>
  <si>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</si>
  <si>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</si>
  <si>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</si>
  <si>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</si>
  <si>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</si>
  <si>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</si>
  <si>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</si>
  <si>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</si>
  <si>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</si>
  <si>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</si>
  <si>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</si>
  <si>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</si>
  <si>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</si>
  <si>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</si>
  <si>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</si>
  <si>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</si>
  <si>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</si>
  <si>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</si>
  <si>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</si>
  <si>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</si>
  <si>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</si>
  <si>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</si>
  <si>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</si>
  <si>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</si>
  <si>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</si>
  <si>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</si>
  <si>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</si>
  <si>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</si>
  <si>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</si>
  <si>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</si>
  <si>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</si>
  <si>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</si>
  <si>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</si>
  <si>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</si>
  <si>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</si>
  <si>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</si>
  <si>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</si>
  <si>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</si>
  <si>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</si>
  <si>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</si>
  <si>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</si>
  <si>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</si>
  <si>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</si>
  <si>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</si>
  <si>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</si>
  <si>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</si>
  <si>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</si>
  <si>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</si>
  <si>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</si>
  <si>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</si>
  <si>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</si>
  <si>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</si>
  <si>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</si>
  <si>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</si>
  <si>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</si>
  <si>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</si>
  <si>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</si>
  <si>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</si>
  <si>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</si>
  <si>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</si>
  <si>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</si>
  <si>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</si>
  <si>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</si>
  <si>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</si>
  <si>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</si>
  <si>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</si>
  <si>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</si>
  <si>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</si>
  <si>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</si>
  <si>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</si>
  <si>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</si>
  <si>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</si>
  <si>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</si>
  <si>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</si>
  <si>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</si>
  <si>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</si>
  <si>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</si>
  <si>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</si>
  <si>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</si>
  <si>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</si>
  <si>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</si>
  <si>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</si>
  <si>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</si>
  <si>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</si>
  <si>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</si>
  <si>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</si>
  <si>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</si>
  <si>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</si>
  <si>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</si>
  <si>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</si>
  <si>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</si>
  <si>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</si>
  <si>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</si>
  <si>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</si>
  <si>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</si>
  <si>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</si>
  <si>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</si>
  <si>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</si>
  <si>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</si>
  <si>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</si>
  <si>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</si>
  <si>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</si>
  <si>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</si>
  <si>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</si>
  <si>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</si>
  <si>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</si>
  <si>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</si>
  <si>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</si>
  <si>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</si>
  <si>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</si>
  <si>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</si>
  <si>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</si>
  <si>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</si>
  <si>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</si>
  <si>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</si>
  <si>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</si>
  <si>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</si>
  <si>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</si>
  <si>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</si>
  <si>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</si>
  <si>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</si>
  <si>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</si>
  <si>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</si>
  <si>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</si>
  <si>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</si>
  <si>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</si>
  <si>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</si>
  <si>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</si>
  <si>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</si>
  <si>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</si>
  <si>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</si>
  <si>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</si>
  <si>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</si>
  <si>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</si>
  <si>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</si>
  <si>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</si>
  <si>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</si>
  <si>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</si>
  <si>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</si>
  <si>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</si>
  <si>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</si>
  <si>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</si>
  <si>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</si>
  <si>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</si>
  <si>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</si>
  <si>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</si>
  <si>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</si>
  <si>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</si>
  <si>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</si>
  <si>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</si>
  <si>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</si>
  <si>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</si>
  <si>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</si>
  <si>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</si>
  <si>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</si>
  <si>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</si>
  <si>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</si>
  <si>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</si>
  <si>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</si>
  <si>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</si>
  <si>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</si>
  <si>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</si>
  <si>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</si>
  <si>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</si>
  <si>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</si>
  <si>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</si>
  <si>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</si>
  <si>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</si>
  <si>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</si>
  <si>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</si>
  <si>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</si>
  <si>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</si>
  <si>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</si>
  <si>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</si>
  <si>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</si>
  <si>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</si>
  <si>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</si>
  <si>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</si>
  <si>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</si>
  <si>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</si>
  <si>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</si>
  <si>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</si>
  <si>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</si>
  <si>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</si>
  <si>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</si>
  <si>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</si>
  <si>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</si>
  <si>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</si>
  <si>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</si>
  <si>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</si>
  <si>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</si>
  <si>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</si>
  <si>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</si>
  <si>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</si>
  <si>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</si>
  <si>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</si>
  <si>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</si>
  <si>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</si>
  <si>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</si>
  <si>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</si>
  <si>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</si>
  <si>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</si>
  <si>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</si>
  <si>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</si>
  <si>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</si>
  <si>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</si>
  <si>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</si>
  <si>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</si>
  <si>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</si>
  <si>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</si>
  <si>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</si>
  <si>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</si>
  <si>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</si>
  <si>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</si>
  <si>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</si>
  <si>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</si>
  <si>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</si>
  <si>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</si>
  <si>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</si>
  <si>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</si>
  <si>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</si>
  <si>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</si>
  <si>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</si>
  <si>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</si>
  <si>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</si>
  <si>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</si>
  <si>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</si>
  <si>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</si>
  <si>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</si>
  <si>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</si>
  <si>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</si>
  <si>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</si>
  <si>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</si>
  <si>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</si>
  <si>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</si>
  <si>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</si>
  <si>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</si>
  <si>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</si>
  <si>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</si>
  <si>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</si>
  <si>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</si>
  <si>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</si>
  <si>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</si>
  <si>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</si>
  <si>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</si>
  <si>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</si>
  <si>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</si>
  <si>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</si>
  <si>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</si>
  <si>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</si>
  <si>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</si>
  <si>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</si>
  <si>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</si>
  <si>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</si>
  <si>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</si>
  <si>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</si>
  <si>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</si>
  <si>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</si>
  <si>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</si>
  <si>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</si>
  <si>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</si>
  <si>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</si>
  <si>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</si>
  <si>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</si>
  <si>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</si>
  <si>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</si>
  <si>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</si>
  <si>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</si>
  <si>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</si>
  <si>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</si>
  <si>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</si>
  <si>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</si>
  <si>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</si>
  <si>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</si>
  <si>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</si>
  <si>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</si>
  <si>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</si>
  <si>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</si>
  <si>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</si>
  <si>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</si>
  <si>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</si>
  <si>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</si>
  <si>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</si>
  <si>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</si>
  <si>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</si>
  <si>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</si>
  <si>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</si>
  <si>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</si>
  <si>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</si>
  <si>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</si>
  <si>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</si>
  <si>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</si>
  <si>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</si>
  <si>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</si>
  <si>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</si>
  <si>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</si>
  <si>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</si>
  <si>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</si>
  <si>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</si>
  <si>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</si>
  <si>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</si>
  <si>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</si>
  <si>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</si>
  <si>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</si>
  <si>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</si>
  <si>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</si>
  <si>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</si>
  <si>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</si>
  <si>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</si>
  <si>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</si>
  <si>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</si>
  <si>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</si>
  <si>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</si>
  <si>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</si>
  <si>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</si>
  <si>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</si>
  <si>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</si>
  <si>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</si>
  <si>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</si>
  <si>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</si>
  <si>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</si>
  <si>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</si>
  <si>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</si>
  <si>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</si>
  <si>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</si>
  <si>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</si>
  <si>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</si>
  <si>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</si>
  <si>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</si>
  <si>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</si>
  <si>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</si>
  <si>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</si>
  <si>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</si>
  <si>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</si>
  <si>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</si>
  <si>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</si>
  <si>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</si>
  <si>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</si>
  <si>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</si>
  <si>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</si>
  <si>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</si>
  <si>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</si>
  <si>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</si>
  <si>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</si>
  <si>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</si>
  <si>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</si>
  <si>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</si>
  <si>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</si>
  <si>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</si>
  <si>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</si>
  <si>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</si>
  <si>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</si>
  <si>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</si>
  <si>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</si>
  <si>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</si>
  <si>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</si>
  <si>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</si>
  <si>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</si>
  <si>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</si>
  <si>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</si>
  <si>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</si>
  <si>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</si>
  <si>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</si>
  <si>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</si>
  <si>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</si>
  <si>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</si>
  <si>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</si>
  <si>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</si>
  <si>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</si>
  <si>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</si>
  <si>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</si>
  <si>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</si>
  <si>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</si>
  <si>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</si>
  <si>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</si>
  <si>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</si>
  <si>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</si>
  <si>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</si>
  <si>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</si>
  <si>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</si>
  <si>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</si>
  <si>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</si>
  <si>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</si>
  <si>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</si>
  <si>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</si>
  <si>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</si>
  <si>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</si>
  <si>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</si>
  <si>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</si>
  <si>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</si>
  <si>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</si>
  <si>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</si>
  <si>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</si>
  <si>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</si>
  <si>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</si>
  <si>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</si>
  <si>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</si>
  <si>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</si>
  <si>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</si>
  <si>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</si>
  <si>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</si>
  <si>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</si>
  <si>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</si>
  <si>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</si>
  <si>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</si>
  <si>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</si>
  <si>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</si>
  <si>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</si>
  <si>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</si>
  <si>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</si>
  <si>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</si>
  <si>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</si>
  <si>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</si>
  <si>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</si>
  <si>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</si>
  <si>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</si>
  <si>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</si>
  <si>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</si>
  <si>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</si>
  <si>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</si>
  <si>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</si>
  <si>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</si>
  <si>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</si>
  <si>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</si>
  <si>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</si>
  <si>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</si>
  <si>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</si>
  <si>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</si>
  <si>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</si>
  <si>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</si>
  <si>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</si>
  <si>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</si>
  <si>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</si>
  <si>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</si>
  <si>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</si>
  <si>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</si>
  <si>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</si>
  <si>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</si>
  <si>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</si>
  <si>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</si>
  <si>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</si>
  <si>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</si>
  <si>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</si>
  <si>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</si>
  <si>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</si>
  <si>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</si>
  <si>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</si>
  <si>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</si>
  <si>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</si>
  <si>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</si>
  <si>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</si>
  <si>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</si>
  <si>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</si>
  <si>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</si>
  <si>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</si>
  <si>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</si>
  <si>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</si>
  <si>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</si>
  <si>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</si>
  <si>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</si>
  <si>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</si>
  <si>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</si>
  <si>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</si>
  <si>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</si>
  <si>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</si>
  <si>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</si>
  <si>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</si>
  <si>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</si>
  <si>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</si>
  <si>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</si>
  <si>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</si>
  <si>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</si>
  <si>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</si>
  <si>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</si>
  <si>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</si>
  <si>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</si>
  <si>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</si>
  <si>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</si>
  <si>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</si>
  <si>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</si>
  <si>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</si>
  <si>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</si>
  <si>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</si>
  <si>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</si>
  <si>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</si>
  <si>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</si>
  <si>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</si>
  <si>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</si>
  <si>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</si>
  <si>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</si>
  <si>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</si>
  <si>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</si>
  <si>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</si>
  <si>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</si>
  <si>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</si>
  <si>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</si>
  <si>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</si>
  <si>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</si>
  <si>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</si>
  <si>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</si>
  <si>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</si>
  <si>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</si>
  <si>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</si>
  <si>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</si>
  <si>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</si>
  <si>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</si>
  <si>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</si>
  <si>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</si>
  <si>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</si>
  <si>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</si>
  <si>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</si>
  <si>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</si>
  <si>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</si>
  <si>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</si>
  <si>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</si>
  <si>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</si>
  <si>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</si>
  <si>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</si>
  <si>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</si>
  <si>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</si>
  <si>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</si>
  <si>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</si>
  <si>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</si>
  <si>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</si>
  <si>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</si>
  <si>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</si>
  <si>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</si>
  <si>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</si>
  <si>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</si>
  <si>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</si>
  <si>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</si>
  <si>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</si>
  <si>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</si>
  <si>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</si>
  <si>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</si>
  <si>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</si>
  <si>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</si>
  <si>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</si>
  <si>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</si>
  <si>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</si>
  <si>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</si>
  <si>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</si>
  <si>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</si>
  <si>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</si>
  <si>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</si>
  <si>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</si>
  <si>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</si>
  <si>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</si>
  <si>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</si>
  <si>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</si>
  <si>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</si>
  <si>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</si>
  <si>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</si>
  <si>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</si>
  <si>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</si>
  <si>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</si>
  <si>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</si>
  <si>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</si>
  <si>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</si>
  <si>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</si>
  <si>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</si>
  <si>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</si>
  <si>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</si>
  <si>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</si>
  <si>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</si>
  <si>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</si>
  <si>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</si>
  <si>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</si>
  <si>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</si>
  <si>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</si>
  <si>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</si>
  <si>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</si>
  <si>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</si>
  <si>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</si>
  <si>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</si>
  <si>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</si>
  <si>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</si>
  <si>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</si>
  <si>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</si>
  <si>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</si>
  <si>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</si>
  <si>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</si>
  <si>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</si>
  <si>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</si>
  <si>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</si>
  <si>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</si>
  <si>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</si>
  <si>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</si>
  <si>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</si>
  <si>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</si>
  <si>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</si>
  <si>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</si>
  <si>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</si>
  <si>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</si>
  <si>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</si>
  <si>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</si>
  <si>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</si>
  <si>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</si>
  <si>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</si>
  <si>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</si>
  <si>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</si>
  <si>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</si>
  <si>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</si>
  <si>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</si>
  <si>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</si>
  <si>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</si>
  <si>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</si>
  <si>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</si>
  <si>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</si>
  <si>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</si>
  <si>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</si>
  <si>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</si>
  <si>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</si>
  <si>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</si>
  <si>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</si>
  <si>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</si>
  <si>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</si>
  <si>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</si>
  <si>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</si>
  <si>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</si>
  <si>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</si>
  <si>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</si>
  <si>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</si>
  <si>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</si>
  <si>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</si>
  <si>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</si>
  <si>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</si>
  <si>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</si>
  <si>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</si>
  <si>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</si>
  <si>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</si>
  <si>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</si>
  <si>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</si>
  <si>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</si>
  <si>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</si>
  <si>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</si>
  <si>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</si>
  <si>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</si>
  <si>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</si>
  <si>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</si>
  <si>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</si>
  <si>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</si>
  <si>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</si>
  <si>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</si>
  <si>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</si>
  <si>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</si>
  <si>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</si>
  <si>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</si>
  <si>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</si>
  <si>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</si>
  <si>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</si>
  <si>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</si>
  <si>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</si>
  <si>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</si>
  <si>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</si>
  <si>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</si>
  <si>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</si>
  <si>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</si>
  <si>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</si>
  <si>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</si>
  <si>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</si>
  <si>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</si>
  <si>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</si>
  <si>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</si>
  <si>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</si>
  <si>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</si>
  <si>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</si>
  <si>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</si>
  <si>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</si>
  <si>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</si>
  <si>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</si>
  <si>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</si>
  <si>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</si>
  <si>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</si>
  <si>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</si>
  <si>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</si>
  <si>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</si>
  <si>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</si>
  <si>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</si>
  <si>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</si>
  <si>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</si>
  <si>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</si>
  <si>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</si>
  <si>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</si>
  <si>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</si>
  <si>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</si>
  <si>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</si>
  <si>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</si>
  <si>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</si>
  <si>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</si>
  <si>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</si>
  <si>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</si>
  <si>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</si>
  <si>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</si>
  <si>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</si>
  <si>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</si>
  <si>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</si>
  <si>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</si>
  <si>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</si>
  <si>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</si>
  <si>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</si>
  <si>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</si>
  <si>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</si>
  <si>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</si>
  <si>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</si>
  <si>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</si>
  <si>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</si>
  <si>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</si>
  <si>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</si>
  <si>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</si>
  <si>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</si>
  <si>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</si>
  <si>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</si>
  <si>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</si>
  <si>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</si>
  <si>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</si>
  <si>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</si>
  <si>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</si>
  <si>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</si>
  <si>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</si>
  <si>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</si>
  <si>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</si>
  <si>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</si>
  <si>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</si>
  <si>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</si>
  <si>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</si>
  <si>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</si>
  <si>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</si>
  <si>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</si>
  <si>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</si>
  <si>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</si>
  <si>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</si>
  <si>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</si>
  <si>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</si>
  <si>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</si>
  <si>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</si>
  <si>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</si>
  <si>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</si>
  <si>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</si>
  <si>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</si>
  <si>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</si>
  <si>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</si>
  <si>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</si>
  <si>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</si>
  <si>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</si>
  <si>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</si>
  <si>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</si>
  <si>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</si>
  <si>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</si>
  <si>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</si>
  <si>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</si>
  <si>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</si>
  <si>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</si>
  <si>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</si>
  <si>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</si>
  <si>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</si>
  <si>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</si>
  <si>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</si>
  <si>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</si>
  <si>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</si>
  <si>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</si>
  <si>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</si>
  <si>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</si>
  <si>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</si>
  <si>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</si>
  <si>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</si>
  <si>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</si>
  <si>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</si>
  <si>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</si>
  <si>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</si>
  <si>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</si>
  <si>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</si>
  <si>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</si>
  <si>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</si>
  <si>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</si>
  <si>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</si>
  <si>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</si>
  <si>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</si>
  <si>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</si>
  <si>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</si>
  <si>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</si>
  <si>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</si>
  <si>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</si>
  <si>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</si>
  <si>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</si>
  <si>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</si>
  <si>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</si>
  <si>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</si>
  <si>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</si>
  <si>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</si>
  <si>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</si>
  <si>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</si>
  <si>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</si>
  <si>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</si>
  <si>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</si>
  <si>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</si>
  <si>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</si>
  <si>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</si>
  <si>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</si>
  <si>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</si>
  <si>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</si>
  <si>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</si>
  <si>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</si>
  <si>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</si>
  <si>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</si>
  <si>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</si>
  <si>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</si>
  <si>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</si>
  <si>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</si>
  <si>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</si>
  <si>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</si>
  <si>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</si>
  <si>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</si>
  <si>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</si>
  <si>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</si>
  <si>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</si>
  <si>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</si>
  <si>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</si>
  <si>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</si>
  <si>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</si>
  <si>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</si>
  <si>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</si>
  <si>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</si>
  <si>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</si>
  <si>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</si>
  <si>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</si>
  <si>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</si>
  <si>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</si>
  <si>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</si>
  <si>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</si>
  <si>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</si>
  <si>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</si>
  <si>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</si>
  <si>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</si>
  <si>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</si>
  <si>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</si>
  <si>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</si>
  <si>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</si>
  <si>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</si>
  <si>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</si>
  <si>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</si>
  <si>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</si>
  <si>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</si>
  <si>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</si>
  <si>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</si>
  <si>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</si>
  <si>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</si>
  <si>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</si>
  <si>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</si>
  <si>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</si>
  <si>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</si>
  <si>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</si>
  <si>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</si>
  <si>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</si>
  <si>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</si>
  <si>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</si>
  <si>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</si>
  <si>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</si>
  <si>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</si>
  <si>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</si>
  <si>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</si>
  <si>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</si>
  <si>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</si>
  <si>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</si>
  <si>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</si>
  <si>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</si>
  <si>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</si>
  <si>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</si>
  <si>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</si>
  <si>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</si>
  <si>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</si>
  <si>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</si>
  <si>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</si>
  <si>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</si>
  <si>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</si>
  <si>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</si>
  <si>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</si>
  <si>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</si>
  <si>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</si>
  <si>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</si>
  <si>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</si>
  <si>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</si>
  <si>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</si>
  <si>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</si>
  <si>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</si>
  <si>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</si>
  <si>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</si>
  <si>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</si>
  <si>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</si>
  <si>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</si>
  <si>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</si>
  <si>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</si>
  <si>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</si>
  <si>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</si>
  <si>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</si>
  <si>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</si>
  <si>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</si>
  <si>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</si>
  <si>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</si>
  <si>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</si>
  <si>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</si>
  <si>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</si>
  <si>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</si>
  <si>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</si>
  <si>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</si>
  <si>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</si>
  <si>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</si>
  <si>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</si>
  <si>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</si>
  <si>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</si>
  <si>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</si>
  <si>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</si>
  <si>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</si>
  <si>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</si>
  <si>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</si>
  <si>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</si>
  <si>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</si>
  <si>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</si>
  <si>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</si>
  <si>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</si>
  <si>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</si>
  <si>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</si>
  <si>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</si>
  <si>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</si>
  <si>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</si>
  <si>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</si>
  <si>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</si>
  <si>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</si>
  <si>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</si>
  <si>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</si>
  <si>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</si>
  <si>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</si>
  <si>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</si>
  <si>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</si>
  <si>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</si>
  <si>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</si>
  <si>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</si>
  <si>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</si>
  <si>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</si>
  <si>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</si>
  <si>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</si>
  <si>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</si>
  <si>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</si>
  <si>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</si>
  <si>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</si>
  <si>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</si>
  <si>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</si>
  <si>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</si>
  <si>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</si>
  <si>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</si>
  <si>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</si>
  <si>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</si>
  <si>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</si>
  <si>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</si>
  <si>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</si>
  <si>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</si>
  <si>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</si>
  <si>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</si>
  <si>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</si>
  <si>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</si>
  <si>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</si>
  <si>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</si>
  <si>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</si>
  <si>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</si>
  <si>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</si>
  <si>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</si>
  <si>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</si>
  <si>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</si>
  <si>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</si>
  <si>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</si>
  <si>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</si>
  <si>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</si>
  <si>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</si>
  <si>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</si>
  <si>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</si>
  <si>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</si>
  <si>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</si>
  <si>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</si>
  <si>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</si>
  <si>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</si>
  <si>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</si>
  <si>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</si>
  <si>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</si>
  <si>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</si>
  <si>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</si>
  <si>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</si>
  <si>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</si>
  <si>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</si>
  <si>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</si>
  <si>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</si>
  <si>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</si>
  <si>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</si>
  <si>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</si>
  <si>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</si>
  <si>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</si>
  <si>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</si>
  <si>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</si>
  <si>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</si>
  <si>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</si>
  <si>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</si>
  <si>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</si>
  <si>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</si>
  <si>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</si>
  <si>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</si>
  <si>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</si>
  <si>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</si>
  <si>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</si>
  <si>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</si>
  <si>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</si>
  <si>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</si>
  <si>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</si>
  <si>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</si>
  <si>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</si>
  <si>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</si>
  <si>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</si>
  <si>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</si>
  <si>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</si>
  <si>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</si>
  <si>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</si>
  <si>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</si>
  <si>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</si>
  <si>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</si>
  <si>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</si>
  <si>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</si>
  <si>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</si>
  <si>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</si>
  <si>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</si>
  <si>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</si>
  <si>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</si>
  <si>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</si>
  <si>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</si>
  <si>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</si>
  <si>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</si>
  <si>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</si>
  <si>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</si>
  <si>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</si>
  <si>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</si>
  <si>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</si>
  <si>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</si>
  <si>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</si>
  <si>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</si>
  <si>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</si>
  <si>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</si>
  <si>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</si>
  <si>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</si>
  <si>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</si>
  <si>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</si>
  <si>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</si>
  <si>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</si>
  <si>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</si>
  <si>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</si>
  <si>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</si>
  <si>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</si>
  <si>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</si>
  <si>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</si>
  <si>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</si>
  <si>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</si>
  <si>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</si>
  <si>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</si>
  <si>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</si>
  <si>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</si>
  <si>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</si>
  <si>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</si>
  <si>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</si>
  <si>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</si>
  <si>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</si>
  <si>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</si>
  <si>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</si>
  <si>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</si>
  <si>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</si>
  <si>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</si>
  <si>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</si>
  <si>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</si>
  <si>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</si>
  <si>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</si>
  <si>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</si>
  <si>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</si>
  <si>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</si>
  <si>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</si>
  <si>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</si>
  <si>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</si>
  <si>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</si>
  <si>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</si>
  <si>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</si>
  <si>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</si>
  <si>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</si>
  <si>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</si>
  <si>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</si>
  <si>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</si>
  <si>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</si>
  <si>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</si>
  <si>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</si>
  <si>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</si>
  <si>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</si>
  <si>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</si>
  <si>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</si>
  <si>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</si>
  <si>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</si>
  <si>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</si>
  <si>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</si>
  <si>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</si>
  <si>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</si>
  <si>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</si>
  <si>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</si>
  <si>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</si>
  <si>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</si>
  <si>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</si>
  <si>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</si>
  <si>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</si>
  <si>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</si>
  <si>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</si>
  <si>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</si>
  <si>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</si>
  <si>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</si>
  <si>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</si>
  <si>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</si>
  <si>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</si>
  <si>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</si>
  <si>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</si>
  <si>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</si>
  <si>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</si>
  <si>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</si>
  <si>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</si>
  <si>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</si>
  <si>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</si>
  <si>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</si>
  <si>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</si>
  <si>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</si>
  <si>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</si>
  <si>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</si>
  <si>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</si>
  <si>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</si>
  <si>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</si>
  <si>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</si>
  <si>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</si>
  <si>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</si>
  <si>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</si>
  <si>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</si>
  <si>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</si>
  <si>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</si>
  <si>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</si>
  <si>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</si>
  <si>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</si>
  <si>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</si>
  <si>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</si>
  <si>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</si>
  <si>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</si>
  <si>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</si>
  <si>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</si>
  <si>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</si>
  <si>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</si>
  <si>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</si>
  <si>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</si>
  <si>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</si>
  <si>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</si>
  <si>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</si>
  <si>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</si>
  <si>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</si>
  <si>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</si>
  <si>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</si>
  <si>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</si>
  <si>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</si>
  <si>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</si>
  <si>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</si>
  <si>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</si>
  <si>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</si>
  <si>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</si>
  <si>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</si>
  <si>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</si>
  <si>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</si>
  <si>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</si>
  <si>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</si>
  <si>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</si>
  <si>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</si>
  <si>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</si>
  <si>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</si>
  <si>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</si>
  <si>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</si>
  <si>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</si>
  <si>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</si>
  <si>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</si>
  <si>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</si>
  <si>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</si>
  <si>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</si>
  <si>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</si>
  <si>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</si>
  <si>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</si>
  <si>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</si>
  <si>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</si>
  <si>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</si>
  <si>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</si>
  <si>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</si>
  <si>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</si>
  <si>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</si>
  <si>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</si>
  <si>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</si>
  <si>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</si>
  <si>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</si>
  <si>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</si>
  <si>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</si>
  <si>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</si>
  <si>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</si>
  <si>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</si>
  <si>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</si>
  <si>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</si>
  <si>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</si>
  <si>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</si>
  <si>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</si>
  <si>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</si>
  <si>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</si>
  <si>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</si>
  <si>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</si>
  <si>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</si>
  <si>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</si>
  <si>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</si>
  <si>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</si>
  <si>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</si>
  <si>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</si>
  <si>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</si>
  <si>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</si>
  <si>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</si>
  <si>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</si>
  <si>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</si>
  <si>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</si>
  <si>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</si>
  <si>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</si>
  <si>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</si>
  <si>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</si>
  <si>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</si>
  <si>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</si>
  <si>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</si>
  <si>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</si>
  <si>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</si>
  <si>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</si>
  <si>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</si>
  <si>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</si>
  <si>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</si>
  <si>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</si>
  <si>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</si>
  <si>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</si>
  <si>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</si>
  <si>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</si>
  <si>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</si>
  <si>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</si>
  <si>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</si>
  <si>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</si>
  <si>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</si>
  <si>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</si>
  <si>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</si>
  <si>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</si>
  <si>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</si>
  <si>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</si>
  <si>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</si>
  <si>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</si>
  <si>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</si>
  <si>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</si>
  <si>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</si>
  <si>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</si>
  <si>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</si>
  <si>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</si>
  <si>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</si>
  <si>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</si>
  <si>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</si>
  <si>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</si>
  <si>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</si>
  <si>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</si>
  <si>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</si>
  <si>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</si>
  <si>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</si>
  <si>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</si>
  <si>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</si>
  <si>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</si>
  <si>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</si>
  <si>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</si>
  <si>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</si>
  <si>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</si>
  <si>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</si>
  <si>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</si>
  <si>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</si>
  <si>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</si>
  <si>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</si>
  <si>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</si>
  <si>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</si>
  <si>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</si>
  <si>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</si>
  <si>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</si>
  <si>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</si>
  <si>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</si>
  <si>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</si>
  <si>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</si>
  <si>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</si>
  <si>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</si>
  <si>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</si>
  <si>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</si>
  <si>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</si>
  <si>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</si>
  <si>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</si>
  <si>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</si>
  <si>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</si>
  <si>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</si>
  <si>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</si>
  <si>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</si>
  <si>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</si>
  <si>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</si>
  <si>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</si>
  <si>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</si>
  <si>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</si>
  <si>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</si>
  <si>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</si>
  <si>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</si>
  <si>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</si>
  <si>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</si>
  <si>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</si>
  <si>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</si>
  <si>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</si>
  <si>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</si>
  <si>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</si>
  <si>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</si>
  <si>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</si>
  <si>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</si>
  <si>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</si>
  <si>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</si>
  <si>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</si>
  <si>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</si>
  <si>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</si>
  <si>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</si>
  <si>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</si>
  <si>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</si>
  <si>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</si>
  <si>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</si>
  <si>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</si>
  <si>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</si>
  <si>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</si>
  <si>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</si>
  <si>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</si>
  <si>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</si>
  <si>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</si>
  <si>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</si>
  <si>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</si>
  <si>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</si>
  <si>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</si>
  <si>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</si>
  <si>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</si>
  <si>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</si>
  <si>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</si>
  <si>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</si>
  <si>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</si>
  <si>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</si>
  <si>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</si>
  <si>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</si>
  <si>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</si>
  <si>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</si>
  <si>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</si>
  <si>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</si>
  <si>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</si>
  <si>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</si>
  <si>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</si>
  <si>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</si>
  <si>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</si>
  <si>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</si>
  <si>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</si>
  <si>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</si>
  <si>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</si>
  <si>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</si>
  <si>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</si>
  <si>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</si>
  <si>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</si>
  <si>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</si>
  <si>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</si>
  <si>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</si>
  <si>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</si>
  <si>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</si>
  <si>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</si>
  <si>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</si>
  <si>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</si>
  <si>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</si>
  <si>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</si>
  <si>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</si>
  <si>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</si>
  <si>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</si>
  <si>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</si>
  <si>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</si>
  <si>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</si>
  <si>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</si>
  <si>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</si>
  <si>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</si>
  <si>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</si>
  <si>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</si>
  <si>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</si>
  <si>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</si>
  <si>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</si>
  <si>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</si>
  <si>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</si>
  <si>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</si>
  <si>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</si>
  <si>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</si>
  <si>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</si>
  <si>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</si>
  <si>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</si>
  <si>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</si>
  <si>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</si>
  <si>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</si>
  <si>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</si>
  <si>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</si>
  <si>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</si>
  <si>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</si>
  <si>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</si>
  <si>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</si>
  <si>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</si>
  <si>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</si>
  <si>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</si>
  <si>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</si>
  <si>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</si>
  <si>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</si>
  <si>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</si>
  <si>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</si>
  <si>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</si>
  <si>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</si>
  <si>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</si>
  <si>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</si>
  <si>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</si>
  <si>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</si>
  <si>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</si>
  <si>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</si>
  <si>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</si>
  <si>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</si>
  <si>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</si>
  <si>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</si>
  <si>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</si>
  <si>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</si>
  <si>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</si>
  <si>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</si>
  <si>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</si>
  <si>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</si>
  <si>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</si>
  <si>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</si>
  <si>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</si>
  <si>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</si>
  <si>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</si>
  <si>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</si>
  <si>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</si>
  <si>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</si>
  <si>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</si>
  <si>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</si>
  <si>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</si>
  <si>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</si>
  <si>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</si>
  <si>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</si>
  <si>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</si>
  <si>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</si>
  <si>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</si>
  <si>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</si>
  <si>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</si>
  <si>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</si>
  <si>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</si>
  <si>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</si>
  <si>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</si>
  <si>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</si>
  <si>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</si>
  <si>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</si>
  <si>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</si>
  <si>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</si>
  <si>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</si>
  <si>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</si>
  <si>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</si>
  <si>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</si>
  <si>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</si>
  <si>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</si>
  <si>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</si>
  <si>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</si>
  <si>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</si>
  <si>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</si>
  <si>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</si>
  <si>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</si>
  <si>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</si>
  <si>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</si>
  <si>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</si>
  <si>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</si>
  <si>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</si>
  <si>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</si>
  <si>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</si>
  <si>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</si>
  <si>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</si>
  <si>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</si>
  <si>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</si>
  <si>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</si>
  <si>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</si>
  <si>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</si>
  <si>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</si>
  <si>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</si>
  <si>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</si>
  <si>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</si>
  <si>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</si>
  <si>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</si>
  <si>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</si>
  <si>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</si>
  <si>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</si>
  <si>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</si>
  <si>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</si>
  <si>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</si>
  <si>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</si>
  <si>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</si>
  <si>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</si>
  <si>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</si>
  <si>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</si>
  <si>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</si>
  <si>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</si>
  <si>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</si>
  <si>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</si>
  <si>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</si>
  <si>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</si>
  <si>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</si>
  <si>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</si>
  <si>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</si>
  <si>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</si>
  <si>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</si>
  <si>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</si>
  <si>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</si>
  <si>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</si>
  <si>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</si>
  <si>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</si>
  <si>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</si>
  <si>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</si>
  <si>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</si>
  <si>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</si>
  <si>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</si>
  <si>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</si>
  <si>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</si>
  <si>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</si>
  <si>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</si>
  <si>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</si>
  <si>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</si>
  <si>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</si>
  <si>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</si>
  <si>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</si>
  <si>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</si>
  <si>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</si>
  <si>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</si>
  <si>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</si>
  <si>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</si>
  <si>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</si>
  <si>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</si>
  <si>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</si>
  <si>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</si>
  <si>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</si>
  <si>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</si>
  <si>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</si>
  <si>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</si>
  <si>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</si>
  <si>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</si>
  <si>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</si>
  <si>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</si>
  <si>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</si>
  <si>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</si>
  <si>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</si>
  <si>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</si>
  <si>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</si>
  <si>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</si>
  <si>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</si>
  <si>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</si>
  <si>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</si>
  <si>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</si>
  <si>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</si>
  <si>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</si>
  <si>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</si>
  <si>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</si>
  <si>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</si>
  <si>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</si>
  <si>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</si>
  <si>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</si>
  <si>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</si>
  <si>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</si>
  <si>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</si>
  <si>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</si>
  <si>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</si>
  <si>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</si>
  <si>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</si>
  <si>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</si>
  <si>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</si>
  <si>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</si>
  <si>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</si>
  <si>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</si>
  <si>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</si>
  <si>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</si>
  <si>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</si>
  <si>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</si>
  <si>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</si>
  <si>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</si>
  <si>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</si>
  <si>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</si>
  <si>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</si>
  <si>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</si>
  <si>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</si>
  <si>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</si>
  <si>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</si>
  <si>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</si>
  <si>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</si>
  <si>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</si>
  <si>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</si>
  <si>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</si>
  <si>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</si>
  <si>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</si>
  <si>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</si>
  <si>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</si>
  <si>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</si>
  <si>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</si>
  <si>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</si>
  <si>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</si>
  <si>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</si>
  <si>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</si>
  <si>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</si>
  <si>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</si>
  <si>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</si>
  <si>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</si>
  <si>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</si>
  <si>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</si>
  <si>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</si>
  <si>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</si>
  <si>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</si>
  <si>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</si>
  <si>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</si>
  <si>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</si>
  <si>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</si>
  <si>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</si>
  <si>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</si>
  <si>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</si>
  <si>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</si>
  <si>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</si>
  <si>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</si>
  <si>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</si>
  <si>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</si>
  <si>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</si>
  <si>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</si>
  <si>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</si>
  <si>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</si>
  <si>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</si>
  <si>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</si>
  <si>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</si>
  <si>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</si>
  <si>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</si>
  <si>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</si>
  <si>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</si>
  <si>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</si>
  <si>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</si>
  <si>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</si>
  <si>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</si>
  <si>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</si>
  <si>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</si>
  <si>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</si>
  <si>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</si>
  <si>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</si>
  <si>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</si>
  <si>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</si>
  <si>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</si>
  <si>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</si>
  <si>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</si>
  <si>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</si>
  <si>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</si>
  <si>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</si>
  <si>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</si>
  <si>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</si>
  <si>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</si>
  <si>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</si>
  <si>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</si>
  <si>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</si>
  <si>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</si>
  <si>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</si>
  <si>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</si>
  <si>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</si>
  <si>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</si>
  <si>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</si>
  <si>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</si>
  <si>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</si>
  <si>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</si>
  <si>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</si>
  <si>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</si>
  <si>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</si>
  <si>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</si>
  <si>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</si>
  <si>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</si>
  <si>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</si>
  <si>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</si>
  <si>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</si>
  <si>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</si>
  <si>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</si>
  <si>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</si>
  <si>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</si>
  <si>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</si>
  <si>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</si>
  <si>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</si>
  <si>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</si>
  <si>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</si>
  <si>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</si>
  <si>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</si>
  <si>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</si>
  <si>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</si>
  <si>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</si>
  <si>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</si>
  <si>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</si>
  <si>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</si>
  <si>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</si>
  <si>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</si>
  <si>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</si>
  <si>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</si>
  <si>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</si>
  <si>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</si>
  <si>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</si>
  <si>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</si>
  <si>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</si>
  <si>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</si>
  <si>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</si>
  <si>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</si>
  <si>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</si>
  <si>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</si>
  <si>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</si>
  <si>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</si>
  <si>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</si>
  <si>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</si>
  <si>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</si>
  <si>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</si>
  <si>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</si>
  <si>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</si>
  <si>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</si>
  <si>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</si>
  <si>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</si>
  <si>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</si>
  <si>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</si>
  <si>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</si>
  <si>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</si>
  <si>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</si>
  <si>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</si>
  <si>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</si>
  <si>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</si>
  <si>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</si>
  <si>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</si>
  <si>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</si>
  <si>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</si>
  <si>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</si>
  <si>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</si>
  <si>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</si>
  <si>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</si>
  <si>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</si>
  <si>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</si>
  <si>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</si>
  <si>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</si>
  <si>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</si>
  <si>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</si>
  <si>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</si>
  <si>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</si>
  <si>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</si>
  <si>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</si>
  <si>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</si>
  <si>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</si>
  <si>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</si>
  <si>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</si>
  <si>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</si>
  <si>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</si>
  <si>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</si>
  <si>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</si>
  <si>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</si>
  <si>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</si>
  <si>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</si>
  <si>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</si>
  <si>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</si>
  <si>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</si>
  <si>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</si>
  <si>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</si>
  <si>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</si>
  <si>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</si>
  <si>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</si>
  <si>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</si>
  <si>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</si>
  <si>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</si>
  <si>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</si>
  <si>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</si>
  <si>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</si>
  <si>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</si>
  <si>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</si>
  <si>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</si>
  <si>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</si>
  <si>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</si>
  <si>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</si>
  <si>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</si>
  <si>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</si>
  <si>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</si>
  <si>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</si>
  <si>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</si>
  <si>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</si>
  <si>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</si>
  <si>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</si>
  <si>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</si>
  <si>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</si>
  <si>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</si>
  <si>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</si>
  <si>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</si>
  <si>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</si>
  <si>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</si>
  <si>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</si>
  <si>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</si>
  <si>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</si>
  <si>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</si>
  <si>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</si>
  <si>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</si>
  <si>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</si>
  <si>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</si>
  <si>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</si>
  <si>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</si>
  <si>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</si>
  <si>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</si>
  <si>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</si>
  <si>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</si>
  <si>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</si>
  <si>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</si>
  <si>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</si>
  <si>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</si>
  <si>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</si>
  <si>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</si>
  <si>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</si>
  <si>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</si>
  <si>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</si>
  <si>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</si>
  <si>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</si>
  <si>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</si>
  <si>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</si>
  <si>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</si>
  <si>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</si>
  <si>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</si>
  <si>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</si>
  <si>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</si>
  <si>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</si>
  <si>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</si>
  <si>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</si>
  <si>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</si>
  <si>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</si>
  <si>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</si>
  <si>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</si>
  <si>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</si>
  <si>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</si>
  <si>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</si>
  <si>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</si>
  <si>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</si>
  <si>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</si>
  <si>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</si>
  <si>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</si>
  <si>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</si>
  <si>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</si>
  <si>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</si>
  <si>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</si>
  <si>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</si>
  <si>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</si>
  <si>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</si>
  <si>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</si>
  <si>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</si>
  <si>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</si>
  <si>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</si>
  <si>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</si>
  <si>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</si>
  <si>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</si>
  <si>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</si>
  <si>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</si>
  <si>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</si>
  <si>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</si>
  <si>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</si>
  <si>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</si>
  <si>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</si>
  <si>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</si>
  <si>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</si>
  <si>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</si>
  <si>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</si>
  <si>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</si>
  <si>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</si>
  <si>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</si>
  <si>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</si>
  <si>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</si>
  <si>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</si>
  <si>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</si>
  <si>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</si>
  <si>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</si>
  <si>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</si>
  <si>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</si>
  <si>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</si>
  <si>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</si>
  <si>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</si>
  <si>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</si>
  <si>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</si>
  <si>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</si>
  <si>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</si>
  <si>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</si>
  <si>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</si>
  <si>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</si>
  <si>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</si>
  <si>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</si>
  <si>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</si>
  <si>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</si>
  <si>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</si>
  <si>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</si>
  <si>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</si>
  <si>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</si>
  <si>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</si>
  <si>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</si>
  <si>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</si>
  <si>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</si>
  <si>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</si>
  <si>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</si>
  <si>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</si>
  <si>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</si>
  <si>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</si>
  <si>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</si>
  <si>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</si>
  <si>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</si>
  <si>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</si>
  <si>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</si>
  <si>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</si>
  <si>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</si>
  <si>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</si>
  <si>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</si>
  <si>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</si>
  <si>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</si>
  <si>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</si>
  <si>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</si>
  <si>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</si>
  <si>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</si>
  <si>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</si>
  <si>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</si>
  <si>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</si>
  <si>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</si>
  <si>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</si>
  <si>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</si>
  <si>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</si>
  <si>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</si>
  <si>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</si>
  <si>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</si>
  <si>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</si>
  <si>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</si>
  <si>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</si>
  <si>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</si>
  <si>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</si>
  <si>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</si>
  <si>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</si>
  <si>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</si>
  <si>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</si>
  <si>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</si>
  <si>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</si>
  <si>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</si>
  <si>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</si>
  <si>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</si>
  <si>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</si>
  <si>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</si>
  <si>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</si>
  <si>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</si>
  <si>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</si>
  <si>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</si>
  <si>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</si>
  <si>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</si>
  <si>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</si>
  <si>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</si>
  <si>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</si>
  <si>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</si>
  <si>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</si>
  <si>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</si>
  <si>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</si>
  <si>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</si>
  <si>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</si>
  <si>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</si>
  <si>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</si>
  <si>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</si>
  <si>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</si>
  <si>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</si>
  <si>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</si>
  <si>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</si>
  <si>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</si>
  <si>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</si>
  <si>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</si>
  <si>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</si>
  <si>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</si>
  <si>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</si>
  <si>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</si>
  <si>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</si>
  <si>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</si>
  <si>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</si>
  <si>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</si>
  <si>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</si>
  <si>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</si>
  <si>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</si>
  <si>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</si>
  <si>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</si>
  <si>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</si>
  <si>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</si>
  <si>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</si>
  <si>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</si>
  <si>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</si>
  <si>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</si>
  <si>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</si>
  <si>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</si>
  <si>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</si>
  <si>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</si>
  <si>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</si>
  <si>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</si>
  <si>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</si>
  <si>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</si>
  <si>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</si>
  <si>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</si>
  <si>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</si>
  <si>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</si>
  <si>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</si>
  <si>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</si>
  <si>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</si>
  <si>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</si>
  <si>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</si>
  <si>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</si>
  <si>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</si>
  <si>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</si>
  <si>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</si>
  <si>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</si>
  <si>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</si>
  <si>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</si>
  <si>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</si>
  <si>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</si>
  <si>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</si>
  <si>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</si>
  <si>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</si>
  <si>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</si>
  <si>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</si>
  <si>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</si>
  <si>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</si>
  <si>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</si>
  <si>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</si>
  <si>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</si>
  <si>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</si>
  <si>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</si>
  <si>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</si>
  <si>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</si>
  <si>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</si>
  <si>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</si>
  <si>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</si>
  <si>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</si>
  <si>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</si>
  <si>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</si>
  <si>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</si>
  <si>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</si>
  <si>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</si>
  <si>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</si>
  <si>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</si>
  <si>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</si>
  <si>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</si>
  <si>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</si>
  <si>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</si>
  <si>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</si>
  <si>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</si>
  <si>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</si>
  <si>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</si>
  <si>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</si>
  <si>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</si>
  <si>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</si>
  <si>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</si>
  <si>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</si>
  <si>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</si>
  <si>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</si>
  <si>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</si>
  <si>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</si>
  <si>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</si>
  <si>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</si>
  <si>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</si>
  <si>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</si>
  <si>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</si>
  <si>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</si>
  <si>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</si>
  <si>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</si>
  <si>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</si>
  <si>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</si>
  <si>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</si>
  <si>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</si>
  <si>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</si>
  <si>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</si>
  <si>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</si>
  <si>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</si>
  <si>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</si>
  <si>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</si>
  <si>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</si>
  <si>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</si>
  <si>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</si>
  <si>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</si>
  <si>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</si>
  <si>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</si>
  <si>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</si>
  <si>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</si>
  <si>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</si>
  <si>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</si>
  <si>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</si>
  <si>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</si>
  <si>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</si>
  <si>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</si>
  <si>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</si>
  <si>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</si>
  <si>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</si>
  <si>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</si>
  <si>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</si>
  <si>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</si>
  <si>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</si>
  <si>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</si>
  <si>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</si>
  <si>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</si>
  <si>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</si>
  <si>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</si>
  <si>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</si>
  <si>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</si>
  <si>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</si>
  <si>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</si>
  <si>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</si>
  <si>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</si>
  <si>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</si>
  <si>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</si>
  <si>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</si>
  <si>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</si>
  <si>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</si>
  <si>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</si>
  <si>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</si>
  <si>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</si>
  <si>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</si>
  <si>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</si>
  <si>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</si>
  <si>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</si>
  <si>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</si>
  <si>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</si>
  <si>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</si>
  <si>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</si>
  <si>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</si>
  <si>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</si>
  <si>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</si>
  <si>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</si>
  <si>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</si>
  <si>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</si>
  <si>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</si>
  <si>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</si>
  <si>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</si>
  <si>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</si>
  <si>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</si>
  <si>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</si>
  <si>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</si>
  <si>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</si>
  <si>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</si>
  <si>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</si>
  <si>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</si>
  <si>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</si>
  <si>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</si>
  <si>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</si>
  <si>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</si>
  <si>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</si>
  <si>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</si>
  <si>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</si>
  <si>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</si>
  <si>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</si>
  <si>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</si>
  <si>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</si>
  <si>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</si>
  <si>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</si>
  <si>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</si>
  <si>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</si>
  <si>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</si>
  <si>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</si>
  <si>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</si>
  <si>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</si>
  <si>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</si>
  <si>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</si>
  <si>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</si>
  <si>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</si>
  <si>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</si>
  <si>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</si>
  <si>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</si>
  <si>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</si>
  <si>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</si>
  <si>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</si>
  <si>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</si>
  <si>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</si>
  <si>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</si>
  <si>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</si>
  <si>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</si>
  <si>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</si>
  <si>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</si>
  <si>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</si>
  <si>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</si>
  <si>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</si>
  <si>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</si>
  <si>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</si>
  <si>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</si>
  <si>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</si>
  <si>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</si>
  <si>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</si>
  <si>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</si>
  <si>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</si>
  <si>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</si>
  <si>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</si>
  <si>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</si>
  <si>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</si>
  <si>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</si>
  <si>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</si>
  <si>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</si>
  <si>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</si>
  <si>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</si>
  <si>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</si>
  <si>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</si>
  <si>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</si>
  <si>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</si>
  <si>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</si>
  <si>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</si>
  <si>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</si>
  <si>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</si>
  <si>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</si>
  <si>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</si>
  <si>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</si>
  <si>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</si>
  <si>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</si>
  <si>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</si>
  <si>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</si>
  <si>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</si>
  <si>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</si>
  <si>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</si>
  <si>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</si>
  <si>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</si>
  <si>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</si>
  <si>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</si>
  <si>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</si>
  <si>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</si>
  <si>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</si>
  <si>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</si>
  <si>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</si>
  <si>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</si>
  <si>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</si>
  <si>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</si>
  <si>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</si>
  <si>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</si>
  <si>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</si>
  <si>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</si>
  <si>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</si>
  <si>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</si>
  <si>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</si>
  <si>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</si>
  <si>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</si>
  <si>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</si>
  <si>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</si>
  <si>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</si>
  <si>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</si>
  <si>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</si>
  <si>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</si>
  <si>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</si>
  <si>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</si>
  <si>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</si>
  <si>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</si>
  <si>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</si>
  <si>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</si>
  <si>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</si>
  <si>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</si>
  <si>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</si>
  <si>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</si>
  <si>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</si>
  <si>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</si>
  <si>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</si>
  <si>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</si>
  <si>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</si>
  <si>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</si>
  <si>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</si>
  <si>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</si>
  <si>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</si>
  <si>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</si>
  <si>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</si>
  <si>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</si>
  <si>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</si>
  <si>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</si>
  <si>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</si>
  <si>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</si>
  <si>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</si>
  <si>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</si>
  <si>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</si>
  <si>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</si>
  <si>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</si>
  <si>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</si>
  <si>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</si>
  <si>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</si>
  <si>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</si>
  <si>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</si>
  <si>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</si>
  <si>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</si>
  <si>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</si>
  <si>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</si>
  <si>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</si>
  <si>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</si>
  <si>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</si>
  <si>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</si>
  <si>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</si>
  <si>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</si>
  <si>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</si>
  <si>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</si>
  <si>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</si>
  <si>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</si>
  <si>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</si>
  <si>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</si>
  <si>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</si>
  <si>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</si>
  <si>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</si>
  <si>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</si>
  <si>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</si>
  <si>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</si>
  <si>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</si>
  <si>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</si>
  <si>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</si>
  <si>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</si>
  <si>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</si>
  <si>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</si>
  <si>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</si>
  <si>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</si>
  <si>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</si>
  <si>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</si>
  <si>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</si>
  <si>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</si>
  <si>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</si>
  <si>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</si>
  <si>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</si>
  <si>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</si>
  <si>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</si>
  <si>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</si>
  <si>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</si>
  <si>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</si>
  <si>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</si>
  <si>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</si>
  <si>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</si>
  <si>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</si>
  <si>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</si>
  <si>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</si>
  <si>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</si>
  <si>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</si>
  <si>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</si>
  <si>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</si>
  <si>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</si>
  <si>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</si>
  <si>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</si>
  <si>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</si>
  <si>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</si>
  <si>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</si>
  <si>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</si>
  <si>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</si>
  <si>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</si>
  <si>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</si>
  <si>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</si>
  <si>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</si>
  <si>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</si>
  <si>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</si>
  <si>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</si>
  <si>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</si>
  <si>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</si>
  <si>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</si>
  <si>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</si>
  <si>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</si>
  <si>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</si>
  <si>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</si>
  <si>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</si>
  <si>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</si>
  <si>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</si>
  <si>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</si>
  <si>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</si>
  <si>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</si>
  <si>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</si>
  <si>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</si>
  <si>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</si>
  <si>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</si>
  <si>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</si>
  <si>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</si>
  <si>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</si>
  <si>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</si>
  <si>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</si>
  <si>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</si>
  <si>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</si>
  <si>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</si>
  <si>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</si>
  <si>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</si>
  <si>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</si>
  <si>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</si>
  <si>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</si>
  <si>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</si>
  <si>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</si>
  <si>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</si>
  <si>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</si>
  <si>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</si>
  <si>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</si>
  <si>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</si>
  <si>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</si>
  <si>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</si>
  <si>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</si>
  <si>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</si>
  <si>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</si>
  <si>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</si>
  <si>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</si>
  <si>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</si>
  <si>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</si>
  <si>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</si>
  <si>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</si>
  <si>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</si>
  <si>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</si>
  <si>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</si>
  <si>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</si>
  <si>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</si>
  <si>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</si>
  <si>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</si>
  <si>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</si>
  <si>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</si>
  <si>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</si>
  <si>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</si>
  <si>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</si>
  <si>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</si>
  <si>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</si>
  <si>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</si>
  <si>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</si>
  <si>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</si>
  <si>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</si>
  <si>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</si>
  <si>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</si>
  <si>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</si>
  <si>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</si>
  <si>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</si>
  <si>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</si>
  <si>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</si>
  <si>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</si>
  <si>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</si>
  <si>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</si>
  <si>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</si>
  <si>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</si>
  <si>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</si>
  <si>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</si>
  <si>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</si>
  <si>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</si>
  <si>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</si>
  <si>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</si>
  <si>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</si>
  <si>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</si>
  <si>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</si>
  <si>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</si>
  <si>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</si>
  <si>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</si>
  <si>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</si>
  <si>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</si>
  <si>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</si>
  <si>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</si>
  <si>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</si>
  <si>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</si>
  <si>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</si>
  <si>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</si>
  <si>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</si>
  <si>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</si>
  <si>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</si>
  <si>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</si>
  <si>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</si>
  <si>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</si>
  <si>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</si>
  <si>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</si>
  <si>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</si>
  <si>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</si>
  <si>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</si>
  <si>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</si>
  <si>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</si>
  <si>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</si>
  <si>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</si>
  <si>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</si>
  <si>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</si>
  <si>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</si>
  <si>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</si>
  <si>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</si>
  <si>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</si>
  <si>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</si>
  <si>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</si>
  <si>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</si>
  <si>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</si>
  <si>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</si>
  <si>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</si>
  <si>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</si>
  <si>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</si>
  <si>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</si>
  <si>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</si>
  <si>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</si>
  <si>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</si>
  <si>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</si>
  <si>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</si>
  <si>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</si>
  <si>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</si>
  <si>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</si>
  <si>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</si>
  <si>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</si>
  <si>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</si>
  <si>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</si>
  <si>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</si>
  <si>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</si>
  <si>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</si>
  <si>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</si>
  <si>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</si>
  <si>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</si>
  <si>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</si>
  <si>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</si>
  <si>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</si>
  <si>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</si>
  <si>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</si>
  <si>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</si>
  <si>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</si>
  <si>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</si>
  <si>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</si>
  <si>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</si>
  <si>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</si>
  <si>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</si>
  <si>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</si>
  <si>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</si>
  <si>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</si>
  <si>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</si>
  <si>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</si>
  <si>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</si>
  <si>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</si>
  <si>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</si>
  <si>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</si>
  <si>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</si>
  <si>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</si>
  <si>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</si>
  <si>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</si>
  <si>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</si>
  <si>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</si>
  <si>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</si>
  <si>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</si>
  <si>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</si>
  <si>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</si>
  <si>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</si>
  <si>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</si>
  <si>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</si>
  <si>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</si>
  <si>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</si>
  <si>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</si>
  <si>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</si>
  <si>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</si>
  <si>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</si>
  <si>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</si>
  <si>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</si>
  <si>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</si>
  <si>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</si>
  <si>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</si>
  <si>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</si>
  <si>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</si>
  <si>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</si>
  <si>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</si>
  <si>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</si>
  <si>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</si>
  <si>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</si>
  <si>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</si>
  <si>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</si>
  <si>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</si>
  <si>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</si>
  <si>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</si>
  <si>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</si>
  <si>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</si>
  <si>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</si>
  <si>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</si>
  <si>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</si>
  <si>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</si>
  <si>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</si>
  <si>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</si>
  <si>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</si>
  <si>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</si>
  <si>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</si>
  <si>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</si>
  <si>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</si>
  <si>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</si>
  <si>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</si>
  <si>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</si>
  <si>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</si>
  <si>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</si>
  <si>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</si>
  <si>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</si>
  <si>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</si>
  <si>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</si>
  <si>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</si>
  <si>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</si>
  <si>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</si>
  <si>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</si>
  <si>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</si>
  <si>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</si>
  <si>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</si>
  <si>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</si>
  <si>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</si>
  <si>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</si>
  <si>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</si>
  <si>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</si>
  <si>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</si>
  <si>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</si>
  <si>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</si>
  <si>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</si>
  <si>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</si>
  <si>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</si>
  <si>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</si>
  <si>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</si>
  <si>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</si>
  <si>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</si>
  <si>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</si>
  <si>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</si>
  <si>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</si>
  <si>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</si>
  <si>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</si>
  <si>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</si>
  <si>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</si>
  <si>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</si>
  <si>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</si>
  <si>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</si>
  <si>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</si>
  <si>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</si>
  <si>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</si>
  <si>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</si>
  <si>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</si>
  <si>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</si>
  <si>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</si>
  <si>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</si>
  <si>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</si>
  <si>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</si>
  <si>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</si>
  <si>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</si>
  <si>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</si>
  <si>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</si>
  <si>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</si>
  <si>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</si>
  <si>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</si>
  <si>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</si>
  <si>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</si>
  <si>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</si>
  <si>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</si>
  <si>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</si>
  <si>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</si>
  <si>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</si>
  <si>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</si>
  <si>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</si>
  <si>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</si>
  <si>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</si>
  <si>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</si>
  <si>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</si>
  <si>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</si>
  <si>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</si>
  <si>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</si>
  <si>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</si>
  <si>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</si>
  <si>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</si>
  <si>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</si>
  <si>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</si>
  <si>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</si>
  <si>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</si>
  <si>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</si>
  <si>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</si>
  <si>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</si>
  <si>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</si>
  <si>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</si>
  <si>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</si>
  <si>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</si>
  <si>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</si>
  <si>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</si>
  <si>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</si>
  <si>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</si>
  <si>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</si>
  <si>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</si>
  <si>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</si>
  <si>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</si>
  <si>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</si>
  <si>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</si>
  <si>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</si>
  <si>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</si>
  <si>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</si>
  <si>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</si>
  <si>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</si>
  <si>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</si>
  <si>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</si>
  <si>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</si>
  <si>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</si>
  <si>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</si>
  <si>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</si>
  <si>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</si>
  <si>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</si>
  <si>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</si>
  <si>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</si>
  <si>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</si>
  <si>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</si>
  <si>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</si>
  <si>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</si>
  <si>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</si>
  <si>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</si>
  <si>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</si>
  <si>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</si>
  <si>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</si>
  <si>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</si>
  <si>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</si>
  <si>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</si>
  <si>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</si>
  <si>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</si>
  <si>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</si>
  <si>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</si>
  <si>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</si>
  <si>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</si>
  <si>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</si>
  <si>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</si>
  <si>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</si>
  <si>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</si>
  <si>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</si>
  <si>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</si>
  <si>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</si>
  <si>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</si>
  <si>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</si>
  <si>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</si>
  <si>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</si>
  <si>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</si>
  <si>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</si>
  <si>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</si>
  <si>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</si>
  <si>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</si>
  <si>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</si>
  <si>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</si>
  <si>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</si>
  <si>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</si>
  <si>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</si>
  <si>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</si>
  <si>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</si>
  <si>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</si>
  <si>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</si>
  <si>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</si>
  <si>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</si>
  <si>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</si>
  <si>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</si>
  <si>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</si>
  <si>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</si>
  <si>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</si>
  <si>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</si>
  <si>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</si>
  <si>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</si>
  <si>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</si>
  <si>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</si>
  <si>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</si>
  <si>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</si>
  <si>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</si>
  <si>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</si>
  <si>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</si>
  <si>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</si>
  <si>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</si>
  <si>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</si>
  <si>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</si>
  <si>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</si>
  <si>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</si>
  <si>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</si>
  <si>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</si>
  <si>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</si>
  <si>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</si>
  <si>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</si>
  <si>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</si>
  <si>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</si>
  <si>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</si>
  <si>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</si>
  <si>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</si>
  <si>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</si>
  <si>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</si>
  <si>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</si>
  <si>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</si>
  <si>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</si>
  <si>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</si>
  <si>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</si>
  <si>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</si>
  <si>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</si>
  <si>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</si>
  <si>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</si>
  <si>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</si>
  <si>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</si>
  <si>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</si>
  <si>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</si>
  <si>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</si>
  <si>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</si>
  <si>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</si>
  <si>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</si>
  <si>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</si>
  <si>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</si>
  <si>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</si>
  <si>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</si>
  <si>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</si>
  <si>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</si>
  <si>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</si>
  <si>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</si>
  <si>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</si>
  <si>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</si>
  <si>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</si>
  <si>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</si>
  <si>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</si>
  <si>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</si>
  <si>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</si>
  <si>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</si>
  <si>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</si>
  <si>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</si>
  <si>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</si>
  <si>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</si>
  <si>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</si>
  <si>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</si>
  <si>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</si>
  <si>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</si>
  <si>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</si>
  <si>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</si>
  <si>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</si>
  <si>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</si>
  <si>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</si>
  <si>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</si>
  <si>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</si>
  <si>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</si>
  <si>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</si>
  <si>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</si>
  <si>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</si>
  <si>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</si>
  <si>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</si>
  <si>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</si>
  <si>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</si>
  <si>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</si>
  <si>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</si>
  <si>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</si>
  <si>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</si>
  <si>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</si>
  <si>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</si>
  <si>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</si>
  <si>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</si>
  <si>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</si>
  <si>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</si>
  <si>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</si>
  <si>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</si>
  <si>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</si>
  <si>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</si>
  <si>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</si>
  <si>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</si>
  <si>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</si>
  <si>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</si>
  <si>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</si>
  <si>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</si>
  <si>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</si>
  <si>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</si>
  <si>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</si>
  <si>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</si>
  <si>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</si>
  <si>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</si>
  <si>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</si>
  <si>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</si>
  <si>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</si>
  <si>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</si>
  <si>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</si>
  <si>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</si>
  <si>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</si>
  <si>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</si>
  <si>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</si>
  <si>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</si>
  <si>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</si>
  <si>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</si>
  <si>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</si>
  <si>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</si>
  <si>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</si>
  <si>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</si>
  <si>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</si>
  <si>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</si>
  <si>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</si>
  <si>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</si>
  <si>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</si>
  <si>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</si>
  <si>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</si>
  <si>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</si>
  <si>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</si>
  <si>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</si>
  <si>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</si>
  <si>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</si>
  <si>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</si>
  <si>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</si>
  <si>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</si>
  <si>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</si>
  <si>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</si>
  <si>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</si>
  <si>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</si>
  <si>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</si>
  <si>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</si>
  <si>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</si>
  <si>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</si>
  <si>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</si>
  <si>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</si>
  <si>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</si>
  <si>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</si>
  <si>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</si>
  <si>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</si>
  <si>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</si>
  <si>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</si>
  <si>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</si>
  <si>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</si>
  <si>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</si>
  <si>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</si>
  <si>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</si>
  <si>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</si>
  <si>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</si>
  <si>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</si>
  <si>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</si>
  <si>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</si>
  <si>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</si>
  <si>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</si>
  <si>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</si>
  <si>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</si>
  <si>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</si>
  <si>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</si>
  <si>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</si>
  <si>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</si>
  <si>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</si>
  <si>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</si>
  <si>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</si>
  <si>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</si>
  <si>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</si>
  <si>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</si>
  <si>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</si>
  <si>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</si>
  <si>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</si>
  <si>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</si>
  <si>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</si>
  <si>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</si>
  <si>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</si>
  <si>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</si>
  <si>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</si>
  <si>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</si>
  <si>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</si>
  <si>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</si>
  <si>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</si>
  <si>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</si>
  <si>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</si>
  <si>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</si>
  <si>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</si>
  <si>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</si>
  <si>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</si>
  <si>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</si>
  <si>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</si>
  <si>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</si>
  <si>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</si>
  <si>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</si>
  <si>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</si>
  <si>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</si>
  <si>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</si>
  <si>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</si>
  <si>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</si>
  <si>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</si>
  <si>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</si>
  <si>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</si>
  <si>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</si>
  <si>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</si>
  <si>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</si>
  <si>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</si>
  <si>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</si>
  <si>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</si>
  <si>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</si>
  <si>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</si>
  <si>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</si>
  <si>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</si>
  <si>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</si>
  <si>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</si>
  <si>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</si>
  <si>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</si>
  <si>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</si>
  <si>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</si>
  <si>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</si>
  <si>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</si>
  <si>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</si>
  <si>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</si>
  <si>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</si>
  <si>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</si>
  <si>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</si>
  <si>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</si>
  <si>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</si>
  <si>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</si>
  <si>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</si>
  <si>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</si>
  <si>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</si>
  <si>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</si>
  <si>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</si>
  <si>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</si>
  <si>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</si>
  <si>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</si>
  <si>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</si>
  <si>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</si>
  <si>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</si>
  <si>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</si>
  <si>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</si>
  <si>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</si>
  <si>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</si>
  <si>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</si>
  <si>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</si>
  <si>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</si>
  <si>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</si>
  <si>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</si>
  <si>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</si>
  <si>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</si>
  <si>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</si>
  <si>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</si>
  <si>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</si>
  <si>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</si>
  <si>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</si>
  <si>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</si>
  <si>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</si>
  <si>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</si>
  <si>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</si>
  <si>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</si>
  <si>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</si>
  <si>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</si>
  <si>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</si>
  <si>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</si>
  <si>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</si>
  <si>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</si>
  <si>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</si>
  <si>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</si>
  <si>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</si>
  <si>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</si>
  <si>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</si>
  <si>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</si>
  <si>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</si>
  <si>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</si>
  <si>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</si>
  <si>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</si>
  <si>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</si>
  <si>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</si>
  <si>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</si>
  <si>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</si>
  <si>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</si>
  <si>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</si>
  <si>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</si>
  <si>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</si>
  <si>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</si>
  <si>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</si>
  <si>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</si>
  <si>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</si>
  <si>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</si>
  <si>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</si>
  <si>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</si>
  <si>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</si>
  <si>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</si>
  <si>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</si>
  <si>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</si>
  <si>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</si>
  <si>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</si>
  <si>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</si>
  <si>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</si>
  <si>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</si>
  <si>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</si>
  <si>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</si>
  <si>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</si>
  <si>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</si>
  <si>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</si>
  <si>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</si>
  <si>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</si>
  <si>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</si>
  <si>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</si>
  <si>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</si>
  <si>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</si>
  <si>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</si>
  <si>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</si>
  <si>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</si>
  <si>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</si>
  <si>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</si>
  <si>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</si>
  <si>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</si>
  <si>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</si>
  <si>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</si>
  <si>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</si>
  <si>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</si>
  <si>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</si>
  <si>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</si>
  <si>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</si>
  <si>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</si>
  <si>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</si>
  <si>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</si>
  <si>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</si>
  <si>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</si>
  <si>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</si>
  <si>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</si>
  <si>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</si>
  <si>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</si>
  <si>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</si>
  <si>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</si>
  <si>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</si>
  <si>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</si>
  <si>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</si>
  <si>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</si>
  <si>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</si>
  <si>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</si>
  <si>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</si>
  <si>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</si>
  <si>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</si>
  <si>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</si>
  <si>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</si>
  <si>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</si>
  <si>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</si>
  <si>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</si>
  <si>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</si>
  <si>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</si>
  <si>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</si>
  <si>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</si>
  <si>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</si>
  <si>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</si>
  <si>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</si>
  <si>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</si>
  <si>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</si>
  <si>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</si>
  <si>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</si>
  <si>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</si>
  <si>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</si>
  <si>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</si>
  <si>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</si>
  <si>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</si>
  <si>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</si>
  <si>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</si>
  <si>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</si>
  <si>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</si>
  <si>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</si>
  <si>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</si>
  <si>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</si>
  <si>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</si>
  <si>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</si>
  <si>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</si>
  <si>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</si>
  <si>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</si>
  <si>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</si>
  <si>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</si>
  <si>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</si>
  <si>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</si>
  <si>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</si>
  <si>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</si>
  <si>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</si>
  <si>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</si>
  <si>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</si>
  <si>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</si>
  <si>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</si>
  <si>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</si>
  <si>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</si>
  <si>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</si>
  <si>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</si>
  <si>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</si>
  <si>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</si>
  <si>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</si>
  <si>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</si>
  <si>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</si>
  <si>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</si>
  <si>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</si>
  <si>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</si>
  <si>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</si>
  <si>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</si>
  <si>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</si>
  <si>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</si>
  <si>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</si>
  <si>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</si>
  <si>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</si>
  <si>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</si>
  <si>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</si>
  <si>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</si>
  <si>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</si>
  <si>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</si>
  <si>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</si>
  <si>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</si>
  <si>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</si>
  <si>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</si>
  <si>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</si>
  <si>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</si>
  <si>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</si>
  <si>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</si>
  <si>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</si>
  <si>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</si>
  <si>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</si>
  <si>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</si>
  <si>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</si>
  <si>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</si>
  <si>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</si>
  <si>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</si>
  <si>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</si>
  <si>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</si>
  <si>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</si>
  <si>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</si>
  <si>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</si>
  <si>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</si>
  <si>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</si>
  <si>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</si>
  <si>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</si>
  <si>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</si>
  <si>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</si>
  <si>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</si>
  <si>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</si>
  <si>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</si>
  <si>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</si>
  <si>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</si>
  <si>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</si>
  <si>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</si>
  <si>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</si>
  <si>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</si>
  <si>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</si>
  <si>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</si>
  <si>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</si>
  <si>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</si>
  <si>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</si>
  <si>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</si>
  <si>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</si>
  <si>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</si>
  <si>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</si>
  <si>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</si>
  <si>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</si>
  <si>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</si>
  <si>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</si>
  <si>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</si>
  <si>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</si>
  <si>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</si>
  <si>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</si>
  <si>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</si>
  <si>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</si>
  <si>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</si>
  <si>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</si>
  <si>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</si>
  <si>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</si>
  <si>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</si>
  <si>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</si>
  <si>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</si>
  <si>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</si>
  <si>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</si>
  <si>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</si>
  <si>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</si>
  <si>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</si>
  <si>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</si>
  <si>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</si>
  <si>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</si>
  <si>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</si>
  <si>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</si>
  <si>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</si>
  <si>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</si>
  <si>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</si>
  <si>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</si>
  <si>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</si>
  <si>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</si>
  <si>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</si>
  <si>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</si>
  <si>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</si>
  <si>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</si>
  <si>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</si>
  <si>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</si>
  <si>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</si>
  <si>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</si>
  <si>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</si>
  <si>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</si>
  <si>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</si>
  <si>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</si>
  <si>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</si>
  <si>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</si>
  <si>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</si>
  <si>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</si>
  <si>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</si>
  <si>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</si>
  <si>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</si>
  <si>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</si>
  <si>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</si>
  <si>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</si>
  <si>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</si>
  <si>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</si>
  <si>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</si>
  <si>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</si>
  <si>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</si>
  <si>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</si>
  <si>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</si>
  <si>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</si>
  <si>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</si>
  <si>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</si>
  <si>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</si>
  <si>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</si>
  <si>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</si>
  <si>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</si>
  <si>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</si>
  <si>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</si>
  <si>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</si>
  <si>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</si>
  <si>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</si>
  <si>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</si>
  <si>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</si>
  <si>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</si>
  <si>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</si>
  <si>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</si>
  <si>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</si>
  <si>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</si>
  <si>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</si>
  <si>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</si>
  <si>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</si>
  <si>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</si>
  <si>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</si>
  <si>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</si>
  <si>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</si>
  <si>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</si>
  <si>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</si>
  <si>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</si>
  <si>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</si>
  <si>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</si>
  <si>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</si>
  <si>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</si>
  <si>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</si>
  <si>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</si>
  <si>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</si>
  <si>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</si>
  <si>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</si>
  <si>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</si>
  <si>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</si>
  <si>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</si>
  <si>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</si>
  <si>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</si>
  <si>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</si>
  <si>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</si>
  <si>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</si>
  <si>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</si>
  <si>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</si>
  <si>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</si>
  <si>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</si>
  <si>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</si>
  <si>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</si>
  <si>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</si>
  <si>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</si>
  <si>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</si>
  <si>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</si>
  <si>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</si>
  <si>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</si>
  <si>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</si>
  <si>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</si>
  <si>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</si>
  <si>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</si>
  <si>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</si>
  <si>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</si>
  <si>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</si>
  <si>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</si>
  <si>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</si>
  <si>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</si>
  <si>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</si>
  <si>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</si>
  <si>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</si>
  <si>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</si>
  <si>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</si>
  <si>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</si>
  <si>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</si>
  <si>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</si>
  <si>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</si>
  <si>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</si>
  <si>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</si>
  <si>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</si>
  <si>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</si>
  <si>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</si>
  <si>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</si>
  <si>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</si>
  <si>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</si>
  <si>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</si>
  <si>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</si>
  <si>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</si>
  <si>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</si>
  <si>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</si>
  <si>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</si>
  <si>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</si>
  <si>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</si>
  <si>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</si>
  <si>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</si>
  <si>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</si>
  <si>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</si>
  <si>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</si>
  <si>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</si>
  <si>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</si>
  <si>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</si>
  <si>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</si>
  <si>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</si>
  <si>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</si>
  <si>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</si>
  <si>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</si>
  <si>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</si>
  <si>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</si>
  <si>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</si>
  <si>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</si>
  <si>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</si>
  <si>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</si>
  <si>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</si>
  <si>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</si>
  <si>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</si>
  <si>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</si>
  <si>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</si>
  <si>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</si>
  <si>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</si>
  <si>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</si>
  <si>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</si>
  <si>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</si>
  <si>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</si>
  <si>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</si>
  <si>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</si>
  <si>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</si>
  <si>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</si>
  <si>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</si>
  <si>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</si>
  <si>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</si>
  <si>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</si>
  <si>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</si>
  <si>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</si>
  <si>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</si>
  <si>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</si>
  <si>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</si>
  <si>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</si>
  <si>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</si>
  <si>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</si>
  <si>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</si>
  <si>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</si>
  <si>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</si>
  <si>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</si>
  <si>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</si>
  <si>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</si>
  <si>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</si>
  <si>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</si>
  <si>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</si>
  <si>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</si>
  <si>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</si>
  <si>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</si>
  <si>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</si>
  <si>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</si>
  <si>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</si>
  <si>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</si>
  <si>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</si>
  <si>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</si>
  <si>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</si>
  <si>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</si>
  <si>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</si>
  <si>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</si>
  <si>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</si>
  <si>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</si>
  <si>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</si>
  <si>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</si>
  <si>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</si>
  <si>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</si>
  <si>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</si>
  <si>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</si>
  <si>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</si>
  <si>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</si>
  <si>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</si>
  <si>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</si>
  <si>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</si>
  <si>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</si>
  <si>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</si>
  <si>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</si>
  <si>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</si>
  <si>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</si>
  <si>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</si>
  <si>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</si>
  <si>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</si>
  <si>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</si>
  <si>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</si>
  <si>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</si>
  <si>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</si>
  <si>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</si>
  <si>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</si>
  <si>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</si>
  <si>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</si>
  <si>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</si>
  <si>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</si>
  <si>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</si>
  <si>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</si>
  <si>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</si>
  <si>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</si>
  <si>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</si>
  <si>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</si>
  <si>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</si>
  <si>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</si>
  <si>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</si>
  <si>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</si>
  <si>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</si>
  <si>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</si>
  <si>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</si>
  <si>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</si>
  <si>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</si>
  <si>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</si>
  <si>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</si>
  <si>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</si>
  <si>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</si>
  <si>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</si>
  <si>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</si>
  <si>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</si>
  <si>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</si>
  <si>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</si>
  <si>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</si>
  <si>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</si>
  <si>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</si>
  <si>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</si>
  <si>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</si>
  <si>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</si>
  <si>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</si>
  <si>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</si>
  <si>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</si>
  <si>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</si>
  <si>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</si>
  <si>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</si>
  <si>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</si>
  <si>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</si>
  <si>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</si>
  <si>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</si>
  <si>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</si>
  <si>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</si>
  <si>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</si>
  <si>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</si>
  <si>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</si>
  <si>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</si>
  <si>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</si>
  <si>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</si>
  <si>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</si>
  <si>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</si>
  <si>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</si>
  <si>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</si>
  <si>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</si>
  <si>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</si>
  <si>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</si>
  <si>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</si>
  <si>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</si>
  <si>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</si>
  <si>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</si>
  <si>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</si>
  <si>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</si>
  <si>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</si>
  <si>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</si>
  <si>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</si>
  <si>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</si>
  <si>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</si>
  <si>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</si>
  <si>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</si>
  <si>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</si>
  <si>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</si>
  <si>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</si>
  <si>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</si>
  <si>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</si>
  <si>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</si>
  <si>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</si>
  <si>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</si>
  <si>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</si>
  <si>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</si>
  <si>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</si>
  <si>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</si>
  <si>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</si>
  <si>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</si>
  <si>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</si>
  <si>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</si>
  <si>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</si>
  <si>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</si>
  <si>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</si>
  <si>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</si>
  <si>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</si>
  <si>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</si>
  <si>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</si>
  <si>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</si>
  <si>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</si>
  <si>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</si>
  <si>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</si>
  <si>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</si>
  <si>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</si>
  <si>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</si>
  <si>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</si>
  <si>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</si>
  <si>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</si>
  <si>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</si>
  <si>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</si>
  <si>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</si>
  <si>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</si>
  <si>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</si>
  <si>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</si>
  <si>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</si>
  <si>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</si>
  <si>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</si>
  <si>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</si>
  <si>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</si>
  <si>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</si>
  <si>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</si>
  <si>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</si>
  <si>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</si>
  <si>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</si>
  <si>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</si>
  <si>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</si>
  <si>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</si>
  <si>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</si>
  <si>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</si>
  <si>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</si>
  <si>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</si>
  <si>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</si>
  <si>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</si>
  <si>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</si>
  <si>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</si>
  <si>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</si>
  <si>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</si>
  <si>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</si>
  <si>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</si>
  <si>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</si>
  <si>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</si>
  <si>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</si>
  <si>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</si>
  <si>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</si>
  <si>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</si>
  <si>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</si>
  <si>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</si>
  <si>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</si>
  <si>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</si>
  <si>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</si>
  <si>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</si>
  <si>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</si>
  <si>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</si>
  <si>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</si>
  <si>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</si>
  <si>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</si>
  <si>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</si>
  <si>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</si>
  <si>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</si>
  <si>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</si>
  <si>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</si>
  <si>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</si>
  <si>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</si>
  <si>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</si>
  <si>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</si>
  <si>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</si>
  <si>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</si>
  <si>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</si>
  <si>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</si>
  <si>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</si>
  <si>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</si>
  <si>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</si>
  <si>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</si>
  <si>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</si>
  <si>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</si>
  <si>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</si>
  <si>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</si>
  <si>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</si>
  <si>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</si>
  <si>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</si>
  <si>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</si>
  <si>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</si>
  <si>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</si>
  <si>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</si>
  <si>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</si>
  <si>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</si>
  <si>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</si>
  <si>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</si>
  <si>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</si>
  <si>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</si>
  <si>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</si>
  <si>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</si>
  <si>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</si>
  <si>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</si>
  <si>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</si>
  <si>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</si>
  <si>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</si>
  <si>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</si>
  <si>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</si>
  <si>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</si>
  <si>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</si>
  <si>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</si>
  <si>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</si>
  <si>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</si>
  <si>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</si>
  <si>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</si>
  <si>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</si>
  <si>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</si>
  <si>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</si>
  <si>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</si>
  <si>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</si>
  <si>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</si>
  <si>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</si>
  <si>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</si>
  <si>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</si>
  <si>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</si>
  <si>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</si>
  <si>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</si>
  <si>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</si>
  <si>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</si>
  <si>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</si>
  <si>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</si>
  <si>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</si>
  <si>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</si>
  <si>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</si>
  <si>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</si>
  <si>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</si>
  <si>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</si>
  <si>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</si>
  <si>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</si>
  <si>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</si>
  <si>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</si>
  <si>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</si>
  <si>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</si>
  <si>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</si>
  <si>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</si>
  <si>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</si>
  <si>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</si>
  <si>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</si>
  <si>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</si>
  <si>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</si>
  <si>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</si>
  <si>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</si>
  <si>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</si>
  <si>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</si>
  <si>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</si>
  <si>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</si>
  <si>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</si>
  <si>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</si>
  <si>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</si>
  <si>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</si>
  <si>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</si>
  <si>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</si>
  <si>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</si>
  <si>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</si>
  <si>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</si>
  <si>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</si>
  <si>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</si>
  <si>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</si>
  <si>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</si>
  <si>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</si>
  <si>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</si>
  <si>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</si>
  <si>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</si>
  <si>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</si>
  <si>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</si>
  <si>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</si>
  <si>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</si>
  <si>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</si>
  <si>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</si>
  <si>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</si>
  <si>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</si>
  <si>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</si>
  <si>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</si>
  <si>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</si>
  <si>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</si>
  <si>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</si>
  <si>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</si>
  <si>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</si>
  <si>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</si>
  <si>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</si>
  <si>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</si>
  <si>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</si>
  <si>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</si>
  <si>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</si>
  <si>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</si>
  <si>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</si>
  <si>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</si>
  <si>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</si>
  <si>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</si>
  <si>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</si>
  <si>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</si>
  <si>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</si>
  <si>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</si>
  <si>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</si>
  <si>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</si>
  <si>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</si>
  <si>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</si>
  <si>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</si>
  <si>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</si>
  <si>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</si>
  <si>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</si>
  <si>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</si>
  <si>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</si>
  <si>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</si>
  <si>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</si>
  <si>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</si>
  <si>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</si>
  <si>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</si>
  <si>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</si>
  <si>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</si>
  <si>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</si>
  <si>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</si>
  <si>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</si>
  <si>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</si>
  <si>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</si>
  <si>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</si>
  <si>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</si>
  <si>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</si>
  <si>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</si>
  <si>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</si>
  <si>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</si>
  <si>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</si>
  <si>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</si>
  <si>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</si>
  <si>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</si>
  <si>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</si>
  <si>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</si>
  <si>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</si>
  <si>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</si>
  <si>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</si>
  <si>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</si>
  <si>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</si>
  <si>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</si>
  <si>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</si>
  <si>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</si>
  <si>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</si>
  <si>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</si>
  <si>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</si>
  <si>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</si>
  <si>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</si>
  <si>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</si>
  <si>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</si>
  <si>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</si>
  <si>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</si>
  <si>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</si>
  <si>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</si>
  <si>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</si>
  <si>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</si>
  <si>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</si>
  <si>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</si>
  <si>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</si>
  <si>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</si>
  <si>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</si>
  <si>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</si>
  <si>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</si>
  <si>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</si>
  <si>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</si>
  <si>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</si>
  <si>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</si>
  <si>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</si>
  <si>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</si>
  <si>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</si>
  <si>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</si>
  <si>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</si>
  <si>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</si>
  <si>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</si>
  <si>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</si>
  <si>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</si>
  <si>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</si>
  <si>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</si>
  <si>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</si>
  <si>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</si>
  <si>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</si>
  <si>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</si>
  <si>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</si>
  <si>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</si>
  <si>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</si>
  <si>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</si>
  <si>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</si>
  <si>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</si>
  <si>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</si>
  <si>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</si>
  <si>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</si>
  <si>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</si>
  <si>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</si>
  <si>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</si>
  <si>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</si>
  <si>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</si>
  <si>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</si>
  <si>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</si>
  <si>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</si>
  <si>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</si>
  <si>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</si>
  <si>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</si>
  <si>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</si>
  <si>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</si>
  <si>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</si>
  <si>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</si>
  <si>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</si>
  <si>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</si>
  <si>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</si>
  <si>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</si>
  <si>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</si>
  <si>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</si>
  <si>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</si>
  <si>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</si>
  <si>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</si>
  <si>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</si>
  <si>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</si>
  <si>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</si>
  <si>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</si>
  <si>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</si>
  <si>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</si>
  <si>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</si>
  <si>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</si>
  <si>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</si>
  <si>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</si>
  <si>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</si>
  <si>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</si>
  <si>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</si>
  <si>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</si>
  <si>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</si>
  <si>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</si>
  <si>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</si>
  <si>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</si>
  <si>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</si>
  <si>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</si>
  <si>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</si>
  <si>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</si>
  <si>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</si>
  <si>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</si>
  <si>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</si>
  <si>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</si>
  <si>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</si>
  <si>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</si>
  <si>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</si>
  <si>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</si>
  <si>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</si>
  <si>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</si>
  <si>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</si>
  <si>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</si>
  <si>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</si>
  <si>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</si>
  <si>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</si>
  <si>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</si>
  <si>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</si>
  <si>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</si>
  <si>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</si>
  <si>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</si>
  <si>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</si>
  <si>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</si>
  <si>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</si>
  <si>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</si>
  <si>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</si>
  <si>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</si>
  <si>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</si>
  <si>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</si>
  <si>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</si>
  <si>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</si>
  <si>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</si>
  <si>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</si>
  <si>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</si>
  <si>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</si>
  <si>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</si>
  <si>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</si>
  <si>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</si>
  <si>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</si>
  <si>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</si>
  <si>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</si>
  <si>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</si>
  <si>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</si>
  <si>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</si>
  <si>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</si>
  <si>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</si>
  <si>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</si>
  <si>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</si>
  <si>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</si>
  <si>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</si>
  <si>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</si>
  <si>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</si>
  <si>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</si>
  <si>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</si>
  <si>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</si>
  <si>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</si>
  <si>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</si>
  <si>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</si>
  <si>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</si>
  <si>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</si>
  <si>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</si>
  <si>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</si>
  <si>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</si>
  <si>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</si>
  <si>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</si>
  <si>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</si>
  <si>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</si>
  <si>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</si>
  <si>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</si>
  <si>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</si>
  <si>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</si>
  <si>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</si>
  <si>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</si>
  <si>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</si>
  <si>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</si>
  <si>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</si>
  <si>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</si>
  <si>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</si>
  <si>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</si>
  <si>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</si>
  <si>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</si>
  <si>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</si>
  <si>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</si>
  <si>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</si>
  <si>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</si>
  <si>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</si>
  <si>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</si>
  <si>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</si>
  <si>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</si>
  <si>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</si>
  <si>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</si>
  <si>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</si>
  <si>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</si>
  <si>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</si>
  <si>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</si>
  <si>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</si>
  <si>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</si>
  <si>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</si>
  <si>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</si>
  <si>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</si>
  <si>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</si>
  <si>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</si>
  <si>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</si>
  <si>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</si>
  <si>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</si>
  <si>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</si>
  <si>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</si>
  <si>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</si>
  <si>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</si>
  <si>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</si>
  <si>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</si>
  <si>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</si>
  <si>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</si>
  <si>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</si>
  <si>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</si>
  <si>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</si>
  <si>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</si>
  <si>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</si>
  <si>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</si>
  <si>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</si>
  <si>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</si>
  <si>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</si>
  <si>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</si>
  <si>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</si>
  <si>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</si>
  <si>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</si>
  <si>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</si>
  <si>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</si>
  <si>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</si>
  <si>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</si>
  <si>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</si>
  <si>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</si>
  <si>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</si>
  <si>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</si>
  <si>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</si>
  <si>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</si>
  <si>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</si>
  <si>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</si>
  <si>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</si>
  <si>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</si>
  <si>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</si>
  <si>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</si>
  <si>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</si>
  <si>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</si>
  <si>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</si>
  <si>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</si>
  <si>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</si>
  <si>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</si>
  <si>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</si>
  <si>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</si>
  <si>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</si>
  <si>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</si>
  <si>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</si>
  <si>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</si>
  <si>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</si>
  <si>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</si>
  <si>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</si>
  <si>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</si>
  <si>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</si>
  <si>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</si>
  <si>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</si>
  <si>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</si>
  <si>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</si>
  <si>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</si>
  <si>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</si>
  <si>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</si>
  <si>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</si>
  <si>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</si>
  <si>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</si>
  <si>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</si>
  <si>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</si>
  <si>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</si>
  <si>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</si>
  <si>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</si>
  <si>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</si>
  <si>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</si>
  <si>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</si>
  <si>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</si>
  <si>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</si>
  <si>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</si>
  <si>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</si>
  <si>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</si>
  <si>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</si>
  <si>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</si>
  <si>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</si>
  <si>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</si>
  <si>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</si>
  <si>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</si>
  <si>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</si>
  <si>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</si>
  <si>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</si>
  <si>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</si>
  <si>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</si>
  <si>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</si>
  <si>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</si>
  <si>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</si>
  <si>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</si>
  <si>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</si>
  <si>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</si>
  <si>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</si>
  <si>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</si>
  <si>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</si>
  <si>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</si>
  <si>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</si>
  <si>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</si>
  <si>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</si>
  <si>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</si>
  <si>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</si>
  <si>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</si>
  <si>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</si>
  <si>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</si>
  <si>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</si>
  <si>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</si>
  <si>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</si>
  <si>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</si>
  <si>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</si>
  <si>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</si>
  <si>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</si>
  <si>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</si>
  <si>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</si>
  <si>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</si>
  <si>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</si>
  <si>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</si>
  <si>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</si>
  <si>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</si>
  <si>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</si>
  <si>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</si>
  <si>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</si>
  <si>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</si>
  <si>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</si>
  <si>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</si>
  <si>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</si>
  <si>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</si>
  <si>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</si>
  <si>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</si>
  <si>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</si>
  <si>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</si>
  <si>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</si>
  <si>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</si>
  <si>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</si>
  <si>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</si>
  <si>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</si>
  <si>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</si>
  <si>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</si>
  <si>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</si>
  <si>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</si>
  <si>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</si>
  <si>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</si>
  <si>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</si>
  <si>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</si>
  <si>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</si>
  <si>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</si>
  <si>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</si>
  <si>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</si>
  <si>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</si>
  <si>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</si>
  <si>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</si>
  <si>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</si>
  <si>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</si>
  <si>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</si>
  <si>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</si>
  <si>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</si>
  <si>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</si>
  <si>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</si>
  <si>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</si>
  <si>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</si>
  <si>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</si>
  <si>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</si>
  <si>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</si>
  <si>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</si>
  <si>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</si>
  <si>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</si>
  <si>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</si>
  <si>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</si>
  <si>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</si>
  <si>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</si>
  <si>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</si>
  <si>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</si>
  <si>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</si>
  <si>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</si>
  <si>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</si>
  <si>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</si>
  <si>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</si>
  <si>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</si>
  <si>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</si>
  <si>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</si>
  <si>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</si>
  <si>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</si>
  <si>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</si>
  <si>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</si>
  <si>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</si>
  <si>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</si>
  <si>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</si>
  <si>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</si>
  <si>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</si>
  <si>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</si>
  <si>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</si>
  <si>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</si>
  <si>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</si>
  <si>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</si>
  <si>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</si>
  <si>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</si>
  <si>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</si>
  <si>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</si>
  <si>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</si>
  <si>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</si>
  <si>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</si>
  <si>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</si>
  <si>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</si>
  <si>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</si>
  <si>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</si>
  <si>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</si>
  <si>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</si>
  <si>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</si>
  <si>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</si>
  <si>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</si>
  <si>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</si>
  <si>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</si>
  <si>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</si>
  <si>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</si>
  <si>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</si>
  <si>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</si>
  <si>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</si>
  <si>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</si>
  <si>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</si>
  <si>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</si>
  <si>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</si>
  <si>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</si>
  <si>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</si>
  <si>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</si>
  <si>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</si>
  <si>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</si>
  <si>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</si>
  <si>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</si>
  <si>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</si>
  <si>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</si>
  <si>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</si>
  <si>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</si>
  <si>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</si>
  <si>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</si>
  <si>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</si>
  <si>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</si>
  <si>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</si>
  <si>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</si>
  <si>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</si>
  <si>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</si>
  <si>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</si>
  <si>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</si>
  <si>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</si>
  <si>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</si>
  <si>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</si>
  <si>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</si>
  <si>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</si>
  <si>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</si>
  <si>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</si>
  <si>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</si>
  <si>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</si>
  <si>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</si>
  <si>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</si>
  <si>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</si>
  <si>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</si>
  <si>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</si>
  <si>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</si>
  <si>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</si>
  <si>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</si>
  <si>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</si>
  <si>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</si>
  <si>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</si>
  <si>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</si>
  <si>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</si>
  <si>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</si>
  <si>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</si>
  <si>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</si>
  <si>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</si>
  <si>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</si>
  <si>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</si>
  <si>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</si>
  <si>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</si>
  <si>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</si>
  <si>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</si>
  <si>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</si>
  <si>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</si>
  <si>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</si>
  <si>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</si>
  <si>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</si>
  <si>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</si>
  <si>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</si>
  <si>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</si>
  <si>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</si>
  <si>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</si>
  <si>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</si>
  <si>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</si>
  <si>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</si>
  <si>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</si>
  <si>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</si>
  <si>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</si>
  <si>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</si>
  <si>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</si>
  <si>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</si>
  <si>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</si>
  <si>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</si>
  <si>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</si>
  <si>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</si>
  <si>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</si>
  <si>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</si>
  <si>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</si>
  <si>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</si>
  <si>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</si>
  <si>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</si>
  <si>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</si>
  <si>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</si>
  <si>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</si>
  <si>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</si>
  <si>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</si>
  <si>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</si>
  <si>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</si>
  <si>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</si>
  <si>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</si>
  <si>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</si>
  <si>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</si>
  <si>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</si>
  <si>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</si>
  <si>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</si>
  <si>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</si>
  <si>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</si>
  <si>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</si>
  <si>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</si>
  <si>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</si>
  <si>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</si>
  <si>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</si>
  <si>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</si>
  <si>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</si>
  <si>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</si>
  <si>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</si>
  <si>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</si>
  <si>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</si>
  <si>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</si>
  <si>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</si>
  <si>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</si>
  <si>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</si>
  <si>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</si>
  <si>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</si>
  <si>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</si>
  <si>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</si>
  <si>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</si>
  <si>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</si>
  <si>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</si>
  <si>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</si>
  <si>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</si>
  <si>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</si>
  <si>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</si>
  <si>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</si>
  <si>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</si>
  <si>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</si>
  <si>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</si>
  <si>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</si>
  <si>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</si>
  <si>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</si>
  <si>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</si>
  <si>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</si>
  <si>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</si>
  <si>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</si>
  <si>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</si>
  <si>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</si>
  <si>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</si>
  <si>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</si>
  <si>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</si>
  <si>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</si>
  <si>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</si>
  <si>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</si>
  <si>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</si>
  <si>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</si>
  <si>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</si>
  <si>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</si>
  <si>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</si>
  <si>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</si>
  <si>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</si>
  <si>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</si>
  <si>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</si>
  <si>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</si>
  <si>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</si>
  <si>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</si>
  <si>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</si>
  <si>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</si>
  <si>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</si>
  <si>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</si>
  <si>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</si>
  <si>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</si>
  <si>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</si>
  <si>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</si>
  <si>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</si>
  <si>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</si>
  <si>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</si>
  <si>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</si>
  <si>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</si>
  <si>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</si>
  <si>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</si>
  <si>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</si>
  <si>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</si>
  <si>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</si>
  <si>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</si>
  <si>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</si>
  <si>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</si>
  <si>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</si>
  <si>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</si>
  <si>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</si>
  <si>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</si>
  <si>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</si>
  <si>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</si>
  <si>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</si>
  <si>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</si>
  <si>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</si>
  <si>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</si>
  <si>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</si>
  <si>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</si>
  <si>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</si>
  <si>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</si>
  <si>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</si>
  <si>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</si>
  <si>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</si>
  <si>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</si>
  <si>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</si>
  <si>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</si>
  <si>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</si>
  <si>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</si>
  <si>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</si>
  <si>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</si>
  <si>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</si>
  <si>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</si>
  <si>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</si>
  <si>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</si>
  <si>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</si>
  <si>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</si>
  <si>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</si>
  <si>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</si>
  <si>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</si>
  <si>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</si>
  <si>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</si>
  <si>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</si>
  <si>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</si>
  <si>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</si>
  <si>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</si>
  <si>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</si>
  <si>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</si>
  <si>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</si>
  <si>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</si>
  <si>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</si>
  <si>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</si>
  <si>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</si>
  <si>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</si>
  <si>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</si>
  <si>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</si>
  <si>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</si>
  <si>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</si>
  <si>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</si>
  <si>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</si>
  <si>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</si>
  <si>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</si>
  <si>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</si>
  <si>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</si>
  <si>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</si>
  <si>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</si>
  <si>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</si>
  <si>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</si>
  <si>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</si>
  <si>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</si>
  <si>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</si>
  <si>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</si>
  <si>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</si>
  <si>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</si>
  <si>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</si>
  <si>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</si>
  <si>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</si>
  <si>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</si>
  <si>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</si>
  <si>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</si>
  <si>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</si>
  <si>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</si>
  <si>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</si>
  <si>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</si>
  <si>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</si>
  <si>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</si>
  <si>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</si>
  <si>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</si>
  <si>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</si>
  <si>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</si>
  <si>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</si>
  <si>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</si>
  <si>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</si>
  <si>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</si>
  <si>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</si>
  <si>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</si>
  <si>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</si>
  <si>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</si>
  <si>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</si>
  <si>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</si>
  <si>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</si>
  <si>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</si>
  <si>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</si>
  <si>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</si>
  <si>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</si>
  <si>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</si>
  <si>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</si>
  <si>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</si>
  <si>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</si>
  <si>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</si>
  <si>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</si>
  <si>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</si>
  <si>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</si>
  <si>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</si>
  <si>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</si>
  <si>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</si>
  <si>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</si>
  <si>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</si>
  <si>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</si>
  <si>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</si>
  <si>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</si>
  <si>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</si>
  <si>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</si>
  <si>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</si>
  <si>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</si>
  <si>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</si>
  <si>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</si>
  <si>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</si>
  <si>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</si>
  <si>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</si>
  <si>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</si>
  <si>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</si>
  <si>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</si>
  <si>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</si>
  <si>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</si>
  <si>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</si>
  <si>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</si>
  <si>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</si>
  <si>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</si>
  <si>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</si>
  <si>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</si>
  <si>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</si>
  <si>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</si>
  <si>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</si>
  <si>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</si>
  <si>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</si>
  <si>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</si>
  <si>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</si>
  <si>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</si>
  <si>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</si>
  <si>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</si>
  <si>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</si>
  <si>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</si>
  <si>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</si>
  <si>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</si>
  <si>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</si>
  <si>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</si>
  <si>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</si>
  <si>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</si>
  <si>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</si>
  <si>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</si>
  <si>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</si>
  <si>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</si>
  <si>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</si>
  <si>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</si>
  <si>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</si>
  <si>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</si>
  <si>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</si>
  <si>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</si>
  <si>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</si>
  <si>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</si>
  <si>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</si>
  <si>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</si>
  <si>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</si>
  <si>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</si>
  <si>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</si>
  <si>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</si>
  <si>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</si>
  <si>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</si>
  <si>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</si>
  <si>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</si>
  <si>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</si>
  <si>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</si>
  <si>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</si>
  <si>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</si>
  <si>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</si>
  <si>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</si>
  <si>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</si>
  <si>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</si>
  <si>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</si>
  <si>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</si>
  <si>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</si>
  <si>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</si>
  <si>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</si>
  <si>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</si>
  <si>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</si>
  <si>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</si>
  <si>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</si>
  <si>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</si>
  <si>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</si>
  <si>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</si>
  <si>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</si>
  <si>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</si>
  <si>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</si>
  <si>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</si>
  <si>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</si>
  <si>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</si>
  <si>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</si>
  <si>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</si>
  <si>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</si>
  <si>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</si>
  <si>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</si>
  <si>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</si>
  <si>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</si>
  <si>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</si>
  <si>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</si>
  <si>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</si>
  <si>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</si>
  <si>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</si>
  <si>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</si>
  <si>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</si>
  <si>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</si>
  <si>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</si>
  <si>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</si>
  <si>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</si>
  <si>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</si>
  <si>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</si>
  <si>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</si>
  <si>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</si>
  <si>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</si>
  <si>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</si>
  <si>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</si>
  <si>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</si>
  <si>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</si>
  <si>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</si>
  <si>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</si>
  <si>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</si>
  <si>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</si>
  <si>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</si>
  <si>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</si>
  <si>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</si>
  <si>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</si>
  <si>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</si>
  <si>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</si>
  <si>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</si>
  <si>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</si>
  <si>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</si>
  <si>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</si>
  <si>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</si>
  <si>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</si>
  <si>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</si>
  <si>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</si>
  <si>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</si>
  <si>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</si>
  <si>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</si>
  <si>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</si>
  <si>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</si>
  <si>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</si>
  <si>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</si>
  <si>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</si>
  <si>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</si>
  <si>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</si>
  <si>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</si>
  <si>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</si>
  <si>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</si>
  <si>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</si>
  <si>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</si>
  <si>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</si>
  <si>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</si>
  <si>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</si>
  <si>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</si>
  <si>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</si>
  <si>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</si>
  <si>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</si>
  <si>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</si>
  <si>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</si>
  <si>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</si>
  <si>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</si>
  <si>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</si>
  <si>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</si>
  <si>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</si>
  <si>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</si>
  <si>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</si>
  <si>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</si>
  <si>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</si>
  <si>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</si>
  <si>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</si>
  <si>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</si>
  <si>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</si>
  <si>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</si>
  <si>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</si>
  <si>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</si>
  <si>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</si>
  <si>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</si>
  <si>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</si>
  <si>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</si>
  <si>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</si>
  <si>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</si>
  <si>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</si>
  <si>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</si>
  <si>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</si>
  <si>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</si>
  <si>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</si>
  <si>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</si>
  <si>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</si>
  <si>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</si>
  <si>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</si>
  <si>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</si>
  <si>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</si>
  <si>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</si>
  <si>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</si>
  <si>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</si>
  <si>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</si>
  <si>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</si>
  <si>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</si>
  <si>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</si>
  <si>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</si>
  <si>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</si>
  <si>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</si>
  <si>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</si>
  <si>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</si>
  <si>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</si>
  <si>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</si>
  <si>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</si>
  <si>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</si>
  <si>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</si>
  <si>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</si>
  <si>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</si>
  <si>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</si>
  <si>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</si>
  <si>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</si>
  <si>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</si>
  <si>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</si>
  <si>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</si>
  <si>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</si>
  <si>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</si>
  <si>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</si>
  <si>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</si>
  <si>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</si>
  <si>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</si>
  <si>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</si>
  <si>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</si>
  <si>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</si>
  <si>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</si>
  <si>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</si>
  <si>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</si>
  <si>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</si>
  <si>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</si>
  <si>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</si>
  <si>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</si>
  <si>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</si>
  <si>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</si>
  <si>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</si>
  <si>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</si>
  <si>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</si>
  <si>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</si>
  <si>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</si>
  <si>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</si>
  <si>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</si>
  <si>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</si>
  <si>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</si>
  <si>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</si>
  <si>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</si>
  <si>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</si>
  <si>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</si>
  <si>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</si>
  <si>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</si>
  <si>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</si>
  <si>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</si>
  <si>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</si>
  <si>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</si>
  <si>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</si>
  <si>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</si>
  <si>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</si>
  <si>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</si>
  <si>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</si>
  <si>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</si>
  <si>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</si>
  <si>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</si>
  <si>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</si>
  <si>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</si>
  <si>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</si>
  <si>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</si>
  <si>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</si>
  <si>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</si>
  <si>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</si>
  <si>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</si>
  <si>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</si>
  <si>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</si>
  <si>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</si>
  <si>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</si>
  <si>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</si>
  <si>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</si>
  <si>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</si>
  <si>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</si>
  <si>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</si>
  <si>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</si>
  <si>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</si>
  <si>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</si>
  <si>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</si>
  <si>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</si>
  <si>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</si>
  <si>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</si>
  <si>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</si>
  <si>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</si>
  <si>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</si>
  <si>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</si>
  <si>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</si>
  <si>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</si>
  <si>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</si>
  <si>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</si>
  <si>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</si>
  <si>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</si>
  <si>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</si>
  <si>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</si>
  <si>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</si>
  <si>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</si>
  <si>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</si>
  <si>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</si>
  <si>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</si>
  <si>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</si>
  <si>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</si>
  <si>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</si>
  <si>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</si>
  <si>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</si>
  <si>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</si>
  <si>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</si>
  <si>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</si>
  <si>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</si>
  <si>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</si>
  <si>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</si>
  <si>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</si>
  <si>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</si>
  <si>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</si>
  <si>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</si>
  <si>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</si>
  <si>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</si>
  <si>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</si>
  <si>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</si>
  <si>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</si>
  <si>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</si>
  <si>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</si>
  <si>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</si>
  <si>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</si>
  <si>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</si>
  <si>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</si>
  <si>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</si>
  <si>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</si>
  <si>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</si>
  <si>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</si>
  <si>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</si>
  <si>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</si>
  <si>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</si>
  <si>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</si>
  <si>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</si>
  <si>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</si>
  <si>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</si>
  <si>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</si>
  <si>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</si>
  <si>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</si>
  <si>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</si>
  <si>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</si>
  <si>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</si>
  <si>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</si>
  <si>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</si>
  <si>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</si>
  <si>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</si>
  <si>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</si>
  <si>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</si>
  <si>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</si>
  <si>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</si>
  <si>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</si>
  <si>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</si>
  <si>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</si>
  <si>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</si>
  <si>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</si>
  <si>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</si>
  <si>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</si>
  <si>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</si>
  <si>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</si>
  <si>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</si>
  <si>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</si>
  <si>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</si>
  <si>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</si>
  <si>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</si>
  <si>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</si>
  <si>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</si>
  <si>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</si>
  <si>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</si>
  <si>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</si>
  <si>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</si>
  <si>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</si>
  <si>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</si>
  <si>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</si>
  <si>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</si>
  <si>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</si>
  <si>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</si>
  <si>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</si>
  <si>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</si>
  <si>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</si>
  <si>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</si>
  <si>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</si>
  <si>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</si>
  <si>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</si>
  <si>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</si>
  <si>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</si>
  <si>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</si>
  <si>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</si>
  <si>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</si>
  <si>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</si>
  <si>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</si>
  <si>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</si>
  <si>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</si>
  <si>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</si>
  <si>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</si>
  <si>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</si>
  <si>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</si>
  <si>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</si>
  <si>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</si>
  <si>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</si>
  <si>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</si>
  <si>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</si>
  <si>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</si>
  <si>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</si>
  <si>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</si>
  <si>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</si>
  <si>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</si>
  <si>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</si>
  <si>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</si>
  <si>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</si>
  <si>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</si>
  <si>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</si>
  <si>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</si>
  <si>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</si>
  <si>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</si>
  <si>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</si>
  <si>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</si>
  <si>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</si>
  <si>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</si>
  <si>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</si>
  <si>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</si>
  <si>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</si>
  <si>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</si>
  <si>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</si>
  <si>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</si>
  <si>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</si>
  <si>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</si>
  <si>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</si>
  <si>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</si>
  <si>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</si>
  <si>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</si>
  <si>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</si>
  <si>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</si>
  <si>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</si>
  <si>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</si>
  <si>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</si>
  <si>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</si>
  <si>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</si>
  <si>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</si>
  <si>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</si>
  <si>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</si>
  <si>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</si>
  <si>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</si>
  <si>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</si>
  <si>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</si>
  <si>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</si>
  <si>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</si>
  <si>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</si>
  <si>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</si>
  <si>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</si>
  <si>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</si>
  <si>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</si>
  <si>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</si>
  <si>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</si>
  <si>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</si>
  <si>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</si>
  <si>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</si>
  <si>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</si>
  <si>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</si>
  <si>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</si>
  <si>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</si>
  <si>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</si>
  <si>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</si>
  <si>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</si>
  <si>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</si>
  <si>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</si>
  <si>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</si>
  <si>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</si>
  <si>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</si>
  <si>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</si>
  <si>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</si>
  <si>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</si>
  <si>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</si>
  <si>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</si>
  <si>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</si>
  <si>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</si>
  <si>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</si>
  <si>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</si>
  <si>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</si>
  <si>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</si>
  <si>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</si>
  <si>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</si>
  <si>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</si>
  <si>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</si>
  <si>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</si>
  <si>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</si>
  <si>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</si>
  <si>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</si>
  <si>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</si>
  <si>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</si>
  <si>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</si>
  <si>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</si>
  <si>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</si>
  <si>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</si>
  <si>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</si>
  <si>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</si>
  <si>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</si>
  <si>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</si>
  <si>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</si>
  <si>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</si>
  <si>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</si>
  <si>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</si>
  <si>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</si>
  <si>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</si>
  <si>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</si>
  <si>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</si>
  <si>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</si>
  <si>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</si>
  <si>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</si>
  <si>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</si>
  <si>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</si>
  <si>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</si>
  <si>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</si>
  <si>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</si>
  <si>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</si>
  <si>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</si>
  <si>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</si>
  <si>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</si>
  <si>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</si>
  <si>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</si>
  <si>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</si>
  <si>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</si>
  <si>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</si>
  <si>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</si>
  <si>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</si>
  <si>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</si>
  <si>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</si>
  <si>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</si>
  <si>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</si>
  <si>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</si>
  <si>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</si>
  <si>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</si>
  <si>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</si>
  <si>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</si>
  <si>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</si>
  <si>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</si>
  <si>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</si>
  <si>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</si>
  <si>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</si>
  <si>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</si>
  <si>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</si>
  <si>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</si>
  <si>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</si>
  <si>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</si>
  <si>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</si>
  <si>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</si>
  <si>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</si>
  <si>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</si>
  <si>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</si>
  <si>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</si>
  <si>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</si>
  <si>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</si>
  <si>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</si>
  <si>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</si>
  <si>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</si>
  <si>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</si>
  <si>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</si>
  <si>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</si>
  <si>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</si>
  <si>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</si>
  <si>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</si>
  <si>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</si>
  <si>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</si>
  <si>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</si>
  <si>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</si>
  <si>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</si>
  <si>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</si>
  <si>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</si>
  <si>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</si>
  <si>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</si>
  <si>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</si>
  <si>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</si>
  <si>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</si>
  <si>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</si>
  <si>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</si>
  <si>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</si>
  <si>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</si>
  <si>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</si>
  <si>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</si>
  <si>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</si>
  <si>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</si>
  <si>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</si>
  <si>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</si>
  <si>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</si>
  <si>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</si>
  <si>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</si>
  <si>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</si>
  <si>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</si>
  <si>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</si>
  <si>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</si>
  <si>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</si>
  <si>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</si>
  <si>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</si>
  <si>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</si>
  <si>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</si>
  <si>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</si>
  <si>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</si>
  <si>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</si>
  <si>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</si>
  <si>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</si>
  <si>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</si>
  <si>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</si>
  <si>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</si>
  <si>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</si>
  <si>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</si>
  <si>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</si>
  <si>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</si>
  <si>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</si>
  <si>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</si>
  <si>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</si>
  <si>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</si>
  <si>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</si>
  <si>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</si>
  <si>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</si>
  <si>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</si>
  <si>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</si>
  <si>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</si>
  <si>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</si>
  <si>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</si>
  <si>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</si>
  <si>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</si>
  <si>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</si>
  <si>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</si>
  <si>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</si>
  <si>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</si>
  <si>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</si>
  <si>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</si>
  <si>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</si>
  <si>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</si>
  <si>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</si>
  <si>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</si>
  <si>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</si>
  <si>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</si>
  <si>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</si>
  <si>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</si>
  <si>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</si>
  <si>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</si>
  <si>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</si>
  <si>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</si>
  <si>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</si>
  <si>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</si>
  <si>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</si>
  <si>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</si>
  <si>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</si>
  <si>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</si>
  <si>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</si>
  <si>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</si>
  <si>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</si>
  <si>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</si>
  <si>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</si>
  <si>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</si>
  <si>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</si>
  <si>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</si>
  <si>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</si>
  <si>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</si>
  <si>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</si>
  <si>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</si>
  <si>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</si>
  <si>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</si>
  <si>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</si>
  <si>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</si>
  <si>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</si>
  <si>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</si>
  <si>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</si>
  <si>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</si>
  <si>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</si>
  <si>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</si>
  <si>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</si>
  <si>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</si>
  <si>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</si>
  <si>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</si>
  <si>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</si>
  <si>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</si>
  <si>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</si>
  <si>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</si>
  <si>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</si>
  <si>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</si>
  <si>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</si>
  <si>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</si>
  <si>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</si>
  <si>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</si>
  <si>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</si>
  <si>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</si>
  <si>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</si>
  <si>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</si>
  <si>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</si>
  <si>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</si>
  <si>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</si>
  <si>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</si>
  <si>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</si>
  <si>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</si>
  <si>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</si>
  <si>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</si>
  <si>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</si>
  <si>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</si>
  <si>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</si>
  <si>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</si>
  <si>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</si>
  <si>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</si>
  <si>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</si>
  <si>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</si>
  <si>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</si>
  <si>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</si>
  <si>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</si>
  <si>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</si>
  <si>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</si>
  <si>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</si>
  <si>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</si>
  <si>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</si>
  <si>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</si>
  <si>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</si>
  <si>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</si>
  <si>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</si>
  <si>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</si>
  <si>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</si>
  <si>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</si>
  <si>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</si>
  <si>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</si>
  <si>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</si>
  <si>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</si>
  <si>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</si>
  <si>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</si>
  <si>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</si>
  <si>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</si>
  <si>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</si>
  <si>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</si>
  <si>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</si>
  <si>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</si>
  <si>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</si>
  <si>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</si>
  <si>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</si>
  <si>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</si>
  <si>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</si>
  <si>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</si>
  <si>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</si>
  <si>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</si>
  <si>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</si>
  <si>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</si>
  <si>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</si>
  <si>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</si>
  <si>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</si>
  <si>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</si>
  <si>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</si>
  <si>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</si>
  <si>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</si>
  <si>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</si>
  <si>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</si>
  <si>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</si>
  <si>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</si>
  <si>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</si>
  <si>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</si>
  <si>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</si>
  <si>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</si>
  <si>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</si>
  <si>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</si>
  <si>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</si>
  <si>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</si>
  <si>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</si>
  <si>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</si>
  <si>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</si>
  <si>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</si>
  <si>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</si>
  <si>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</si>
  <si>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</si>
  <si>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</si>
  <si>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</si>
  <si>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</si>
  <si>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</si>
  <si>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</si>
  <si>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</si>
  <si>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</si>
  <si>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</si>
  <si>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</si>
  <si>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</si>
  <si>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</si>
  <si>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</si>
  <si>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</si>
  <si>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</si>
  <si>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</si>
  <si>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</si>
  <si>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</si>
  <si>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</si>
  <si>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</si>
  <si>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</si>
  <si>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</si>
  <si>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</si>
  <si>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</si>
  <si>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</si>
  <si>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</si>
  <si>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</si>
  <si>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</si>
  <si>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</si>
  <si>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</si>
  <si>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</si>
  <si>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</si>
  <si>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</si>
  <si>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</si>
  <si>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</si>
  <si>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</si>
  <si>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</si>
  <si>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</si>
  <si>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</si>
  <si>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</si>
  <si>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</si>
  <si>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</si>
  <si>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</si>
  <si>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</si>
  <si>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</si>
  <si>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</si>
  <si>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</si>
  <si>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</si>
  <si>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</si>
  <si>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</si>
  <si>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</si>
  <si>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</si>
  <si>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</si>
  <si>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</si>
  <si>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</si>
  <si>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</si>
  <si>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</si>
  <si>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</si>
  <si>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</si>
  <si>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</si>
  <si>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</si>
  <si>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</si>
  <si>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</si>
  <si>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</si>
  <si>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</si>
  <si>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</si>
  <si>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</si>
  <si>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</si>
  <si>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</si>
  <si>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</si>
  <si>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</si>
  <si>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</si>
  <si>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</si>
  <si>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</si>
  <si>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</si>
  <si>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</si>
  <si>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</si>
  <si>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</si>
  <si>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</si>
  <si>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</si>
  <si>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</si>
  <si>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</si>
  <si>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</si>
  <si>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</si>
  <si>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</si>
  <si>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</si>
  <si>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</si>
  <si>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</si>
  <si>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</si>
  <si>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</si>
  <si>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</si>
  <si>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</si>
  <si>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</si>
  <si>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</si>
  <si>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</si>
  <si>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</si>
  <si>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</si>
  <si>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</si>
  <si>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</si>
  <si>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</si>
  <si>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</si>
  <si>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</si>
  <si>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</si>
  <si>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</si>
  <si>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</si>
  <si>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</si>
  <si>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</si>
  <si>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</si>
  <si>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</si>
  <si>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</si>
  <si>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</si>
  <si>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</si>
  <si>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</si>
  <si>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</si>
  <si>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</si>
  <si>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</si>
  <si>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</si>
  <si>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</si>
  <si>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</si>
  <si>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</si>
  <si>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</si>
  <si>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</si>
  <si>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</si>
  <si>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</si>
  <si>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</si>
  <si>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</si>
  <si>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</si>
  <si>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</si>
  <si>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</si>
  <si>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</si>
  <si>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</si>
  <si>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</si>
  <si>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</si>
  <si>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</si>
  <si>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</si>
  <si>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</si>
  <si>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</si>
  <si>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</si>
  <si>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</si>
  <si>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</si>
  <si>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</si>
  <si>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</si>
  <si>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</si>
  <si>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</si>
  <si>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</si>
  <si>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</si>
  <si>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</si>
  <si>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</si>
  <si>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</si>
  <si>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</si>
  <si>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</si>
  <si>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</si>
  <si>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</si>
  <si>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</si>
  <si>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</si>
  <si>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</si>
  <si>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</si>
  <si>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</si>
  <si>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</si>
  <si>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</si>
  <si>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</si>
  <si>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</si>
  <si>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</si>
  <si>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</si>
  <si>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</si>
  <si>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</si>
  <si>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</si>
  <si>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</si>
  <si>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</si>
  <si>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</si>
  <si>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</si>
  <si>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</si>
  <si>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</si>
  <si>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</si>
  <si>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</si>
  <si>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</si>
  <si>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</si>
  <si>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</si>
  <si>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</si>
  <si>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</si>
  <si>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</si>
  <si>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</si>
  <si>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</si>
  <si>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</si>
  <si>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</si>
  <si>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</si>
  <si>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</si>
  <si>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</si>
  <si>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</si>
  <si>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</si>
  <si>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</si>
  <si>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</si>
  <si>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</si>
  <si>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</si>
  <si>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</si>
  <si>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</si>
  <si>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</si>
  <si>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</si>
  <si>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</si>
  <si>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</si>
  <si>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</si>
  <si>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</si>
  <si>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</si>
  <si>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</si>
  <si>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</si>
  <si>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</si>
  <si>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</si>
  <si>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</si>
  <si>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</si>
  <si>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</si>
  <si>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</si>
  <si>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</si>
  <si>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</si>
  <si>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</si>
  <si>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</si>
  <si>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</si>
  <si>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</si>
  <si>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</si>
  <si>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</si>
  <si>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</si>
  <si>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</si>
  <si>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</si>
  <si>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</si>
  <si>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</si>
  <si>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</si>
  <si>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</si>
  <si>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</si>
  <si>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</si>
  <si>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</si>
  <si>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</si>
  <si>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</si>
  <si>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</si>
  <si>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</si>
  <si>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</si>
  <si>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</si>
  <si>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</si>
  <si>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</si>
  <si>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</si>
  <si>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</si>
  <si>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</si>
  <si>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</si>
  <si>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</si>
  <si>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</si>
  <si>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</si>
  <si>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</si>
  <si>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</si>
  <si>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</si>
  <si>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</si>
  <si>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</si>
  <si>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</si>
  <si>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</si>
  <si>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</si>
  <si>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</si>
  <si>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</si>
  <si>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</si>
  <si>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</si>
  <si>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</si>
  <si>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</si>
  <si>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</si>
  <si>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</si>
  <si>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</si>
  <si>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</si>
  <si>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</si>
  <si>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</si>
  <si>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</si>
  <si>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</si>
  <si>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</si>
  <si>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</si>
  <si>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</si>
  <si>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</si>
  <si>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</si>
  <si>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</si>
  <si>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</si>
  <si>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</si>
  <si>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</si>
  <si>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</si>
  <si>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</si>
  <si>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</si>
  <si>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</si>
  <si>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</si>
  <si>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</si>
  <si>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</si>
  <si>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</si>
  <si>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</si>
  <si>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</si>
  <si>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</si>
  <si>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</si>
  <si>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</si>
  <si>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</si>
  <si>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</si>
  <si>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</si>
  <si>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</si>
  <si>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</si>
  <si>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</si>
  <si>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</si>
  <si>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</si>
  <si>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</si>
  <si>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</si>
  <si>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</si>
  <si>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</si>
  <si>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</si>
  <si>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</si>
  <si>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</si>
  <si>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</si>
  <si>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</si>
  <si>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</si>
  <si>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</si>
  <si>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</si>
  <si>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</si>
  <si>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</si>
  <si>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</si>
  <si>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</si>
  <si>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</si>
  <si>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</si>
  <si>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</si>
  <si>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</si>
  <si>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</si>
  <si>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</si>
  <si>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</si>
  <si>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</si>
  <si>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</si>
  <si>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</si>
  <si>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</si>
  <si>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</si>
  <si>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</si>
  <si>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</si>
  <si>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</si>
  <si>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</si>
  <si>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</si>
  <si>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</si>
  <si>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</si>
  <si>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</si>
  <si>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</si>
  <si>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</si>
  <si>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</si>
  <si>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</si>
  <si>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</si>
  <si>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</si>
  <si>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</si>
  <si>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</si>
  <si>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</si>
  <si>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</si>
  <si>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</si>
  <si>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</si>
  <si>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</si>
  <si>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</si>
  <si>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</si>
  <si>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</si>
  <si>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</si>
  <si>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</si>
  <si>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</si>
  <si>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</si>
  <si>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</si>
  <si>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</si>
  <si>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</si>
  <si>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</si>
  <si>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</si>
  <si>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</si>
  <si>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</si>
  <si>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</si>
  <si>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</si>
  <si>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</si>
  <si>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</si>
  <si>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</si>
  <si>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</si>
  <si>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</si>
  <si>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</si>
  <si>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</si>
  <si>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</si>
  <si>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</si>
  <si>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</si>
  <si>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</si>
  <si>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</si>
  <si>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</si>
  <si>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</si>
  <si>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</si>
  <si>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</si>
  <si>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</si>
  <si>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</si>
  <si>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</si>
  <si>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</si>
  <si>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</si>
  <si>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</si>
  <si>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</si>
  <si>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</si>
  <si>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</si>
  <si>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</si>
  <si>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</si>
  <si>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</si>
  <si>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</si>
  <si>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</si>
  <si>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</si>
  <si>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</si>
  <si>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</si>
  <si>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</si>
  <si>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</si>
  <si>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</si>
  <si>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</si>
  <si>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</si>
  <si>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</si>
  <si>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</si>
  <si>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</si>
  <si>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</si>
  <si>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</si>
  <si>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</si>
  <si>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</si>
  <si>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</si>
  <si>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</si>
  <si>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</si>
  <si>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</si>
  <si>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</si>
  <si>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</si>
  <si>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</si>
  <si>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</si>
  <si>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</si>
  <si>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</si>
  <si>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</si>
  <si>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</si>
  <si>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</si>
  <si>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</si>
  <si>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</si>
  <si>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</si>
  <si>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</si>
  <si>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</si>
  <si>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</si>
  <si>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</si>
  <si>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</si>
  <si>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</si>
  <si>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</si>
  <si>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</si>
  <si>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</si>
  <si>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</si>
  <si>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</si>
  <si>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</si>
  <si>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</si>
  <si>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</si>
  <si>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</si>
  <si>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</si>
  <si>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</si>
  <si>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</si>
  <si>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</si>
  <si>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</si>
  <si>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</si>
  <si>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</si>
  <si>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</si>
  <si>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</si>
  <si>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</si>
  <si>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</si>
  <si>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</si>
  <si>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</si>
  <si>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</si>
  <si>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</si>
  <si>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</si>
  <si>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</si>
  <si>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</si>
  <si>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</si>
  <si>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</si>
  <si>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</si>
  <si>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</si>
  <si>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</si>
  <si>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</si>
  <si>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</si>
  <si>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</si>
  <si>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</si>
  <si>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</si>
  <si>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</si>
  <si>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</si>
  <si>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</si>
  <si>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</si>
  <si>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</si>
  <si>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</si>
  <si>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</si>
  <si>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</si>
  <si>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</si>
  <si>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</si>
  <si>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</si>
  <si>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</si>
  <si>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</si>
  <si>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</si>
  <si>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</si>
  <si>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</si>
  <si>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</si>
  <si>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</si>
  <si>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</si>
  <si>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</si>
  <si>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</si>
  <si>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</si>
  <si>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</si>
  <si>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</si>
  <si>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</si>
  <si>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</si>
  <si>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</si>
  <si>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</si>
  <si>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</si>
  <si>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</si>
  <si>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</si>
  <si>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</si>
  <si>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</si>
  <si>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</si>
  <si>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</si>
  <si>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</si>
  <si>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</si>
  <si>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</si>
  <si>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</si>
  <si>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</si>
  <si>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</si>
  <si>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</si>
  <si>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</si>
  <si>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</si>
  <si>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</si>
  <si>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</si>
  <si>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</si>
  <si>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</si>
  <si>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</si>
  <si>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</si>
  <si>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</si>
  <si>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</si>
  <si>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</si>
  <si>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</si>
  <si>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</si>
  <si>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</si>
  <si>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</si>
  <si>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</si>
  <si>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</si>
  <si>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</si>
  <si>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</si>
  <si>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</si>
  <si>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</si>
  <si>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</si>
  <si>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</si>
  <si>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</si>
  <si>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</si>
  <si>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</si>
  <si>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</si>
  <si>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</si>
  <si>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</si>
  <si>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</si>
  <si>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</si>
  <si>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</si>
  <si>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</si>
  <si>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</si>
  <si>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</si>
  <si>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</si>
  <si>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</si>
  <si>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</si>
  <si>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</si>
  <si>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</si>
  <si>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</si>
  <si>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</si>
  <si>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</si>
  <si>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</si>
  <si>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</si>
  <si>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</si>
  <si>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</si>
  <si>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</si>
  <si>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</si>
  <si>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</si>
  <si>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</si>
  <si>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</si>
  <si>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</si>
  <si>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</si>
  <si>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</si>
  <si>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</si>
  <si>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</si>
  <si>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</si>
  <si>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</si>
  <si>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</si>
  <si>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</si>
  <si>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</si>
  <si>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</si>
  <si>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</si>
  <si>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</si>
  <si>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</si>
  <si>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</si>
  <si>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</si>
  <si>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</si>
  <si>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</si>
  <si>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</si>
  <si>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</si>
  <si>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</si>
  <si>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</si>
  <si>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</si>
  <si>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</si>
  <si>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</si>
  <si>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</si>
  <si>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</si>
  <si>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</si>
  <si>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</si>
  <si>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</si>
  <si>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</si>
  <si>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</si>
  <si>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</si>
  <si>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</si>
  <si>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</si>
  <si>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</si>
  <si>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</si>
  <si>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</si>
  <si>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</si>
  <si>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</si>
  <si>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</si>
  <si>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</si>
  <si>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</si>
  <si>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</si>
  <si>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</si>
  <si>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</si>
  <si>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</si>
  <si>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</si>
  <si>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</si>
  <si>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</si>
  <si>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</si>
  <si>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</si>
  <si>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</si>
  <si>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</si>
  <si>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</si>
  <si>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</si>
  <si>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</si>
  <si>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</si>
  <si>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</si>
  <si>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</si>
  <si>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</si>
  <si>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</si>
  <si>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</si>
  <si>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</si>
  <si>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</si>
  <si>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</si>
  <si>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</si>
  <si>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</si>
  <si>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</si>
  <si>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</si>
  <si>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</si>
  <si>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</si>
  <si>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</si>
  <si>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</si>
  <si>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</si>
  <si>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</si>
  <si>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</si>
  <si>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</si>
  <si>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</si>
  <si>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</si>
  <si>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</si>
  <si>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</si>
  <si>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</si>
  <si>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</si>
  <si>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</si>
  <si>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</si>
  <si>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</si>
  <si>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</si>
  <si>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</si>
  <si>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</si>
  <si>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</si>
  <si>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</si>
  <si>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</si>
  <si>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</si>
  <si>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</si>
  <si>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</si>
  <si>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</si>
  <si>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</si>
  <si>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</si>
  <si>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</si>
  <si>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</si>
  <si>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</si>
  <si>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</si>
  <si>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</si>
  <si>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</si>
  <si>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</si>
  <si>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</si>
  <si>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</si>
  <si>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</si>
  <si>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</si>
  <si>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</si>
  <si>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</si>
  <si>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</si>
  <si>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</si>
  <si>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</si>
  <si>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</si>
  <si>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</si>
  <si>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</si>
  <si>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</si>
  <si>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</si>
  <si>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</si>
  <si>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</si>
  <si>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</si>
  <si>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</si>
  <si>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</si>
  <si>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</si>
  <si>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</si>
  <si>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</si>
  <si>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</si>
  <si>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</si>
  <si>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</si>
  <si>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</si>
  <si>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</si>
  <si>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</si>
  <si>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</si>
  <si>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</si>
  <si>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</si>
  <si>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</si>
  <si>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</si>
  <si>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</si>
  <si>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</si>
  <si>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</si>
  <si>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</si>
  <si>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</si>
  <si>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</si>
  <si>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</si>
  <si>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</si>
  <si>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</si>
  <si>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</si>
  <si>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</si>
  <si>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</si>
  <si>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</si>
  <si>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</si>
  <si>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</si>
  <si>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</si>
  <si>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</si>
  <si>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</si>
  <si>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</si>
  <si>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</si>
  <si>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</si>
  <si>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</si>
  <si>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</si>
  <si>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</si>
  <si>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</si>
  <si>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</si>
  <si>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</si>
  <si>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</si>
  <si>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</si>
  <si>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</si>
  <si>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</si>
  <si>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</si>
  <si>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</si>
  <si>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</si>
  <si>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</si>
  <si>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</si>
  <si>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</si>
  <si>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</si>
  <si>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</si>
  <si>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</si>
  <si>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</si>
  <si>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</si>
  <si>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</si>
  <si>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</si>
  <si>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</si>
  <si>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</si>
  <si>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</si>
  <si>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</si>
  <si>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</si>
  <si>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</si>
  <si>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</si>
  <si>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</si>
  <si>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</si>
  <si>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</si>
  <si>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</si>
  <si>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</si>
  <si>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</si>
  <si>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</si>
  <si>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</si>
  <si>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</si>
  <si>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</si>
  <si>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</si>
  <si>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</si>
  <si>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</si>
  <si>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</si>
  <si>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</si>
  <si>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</si>
  <si>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</si>
  <si>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</si>
  <si>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</si>
  <si>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</si>
  <si>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</si>
  <si>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</si>
  <si>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</si>
  <si>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</si>
  <si>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</si>
  <si>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</si>
  <si>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</si>
  <si>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</si>
  <si>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</si>
  <si>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</si>
  <si>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</si>
  <si>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</si>
  <si>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</si>
  <si>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</si>
  <si>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</si>
  <si>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</si>
  <si>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</si>
  <si>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</si>
  <si>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</si>
  <si>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</si>
  <si>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</si>
  <si>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</si>
  <si>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</si>
  <si>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</si>
  <si>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</si>
  <si>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</si>
  <si>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</si>
  <si>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</si>
  <si>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</si>
  <si>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</si>
  <si>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</si>
  <si>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</si>
  <si>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</si>
  <si>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</si>
  <si>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</si>
  <si>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</si>
  <si>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</si>
  <si>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</si>
  <si>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</si>
  <si>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</si>
  <si>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</si>
  <si>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</si>
  <si>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</si>
  <si>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</si>
  <si>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</si>
  <si>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</si>
  <si>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</si>
  <si>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</si>
  <si>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</si>
  <si>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</si>
  <si>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</si>
  <si>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</si>
  <si>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</si>
  <si>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</si>
  <si>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</si>
  <si>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</si>
  <si>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</si>
  <si>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</si>
  <si>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</si>
  <si>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</si>
  <si>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</si>
  <si>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</si>
  <si>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</si>
  <si>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</si>
  <si>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</si>
  <si>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</si>
  <si>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</si>
  <si>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</si>
  <si>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</si>
  <si>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</si>
  <si>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</si>
  <si>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</si>
  <si>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</si>
  <si>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</si>
  <si>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</si>
  <si>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</si>
  <si>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</si>
  <si>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</si>
  <si>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</si>
  <si>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</si>
  <si>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</si>
  <si>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</si>
  <si>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</si>
  <si>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</si>
  <si>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</si>
  <si>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</si>
  <si>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</si>
  <si>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</si>
  <si>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</si>
  <si>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</si>
  <si>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</si>
  <si>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</si>
  <si>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</si>
  <si>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</si>
  <si>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</si>
  <si>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</si>
  <si>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</si>
  <si>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</si>
  <si>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</si>
  <si>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</si>
  <si>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</si>
  <si>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</si>
  <si>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</si>
  <si>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</si>
  <si>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</si>
  <si>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</si>
  <si>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</si>
  <si>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</si>
  <si>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</si>
  <si>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</si>
  <si>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</si>
  <si>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</si>
  <si>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</si>
  <si>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</si>
  <si>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</si>
  <si>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</si>
  <si>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</si>
  <si>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</si>
  <si>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</si>
  <si>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</si>
  <si>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</si>
  <si>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</si>
  <si>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</si>
  <si>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</si>
  <si>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</si>
  <si>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</si>
  <si>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</si>
  <si>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</si>
  <si>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</si>
  <si>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</si>
  <si>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</si>
  <si>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</si>
  <si>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</si>
  <si>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</si>
  <si>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</si>
  <si>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</si>
  <si>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</si>
  <si>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</si>
  <si>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</si>
  <si>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</si>
  <si>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</si>
  <si>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</si>
  <si>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</si>
  <si>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</si>
  <si>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</si>
  <si>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</si>
  <si>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</si>
  <si>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</si>
  <si>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</si>
  <si>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</si>
  <si>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</si>
  <si>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</si>
  <si>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</si>
  <si>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</si>
  <si>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</si>
  <si>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</si>
  <si>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</si>
  <si>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</si>
  <si>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</si>
  <si>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</si>
  <si>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</si>
  <si>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</si>
  <si>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</si>
  <si>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</si>
  <si>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</si>
  <si>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</si>
  <si>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</si>
  <si>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</si>
  <si>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</si>
  <si>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</si>
  <si>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</si>
  <si>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</si>
  <si>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</si>
  <si>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</si>
  <si>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</si>
  <si>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</si>
  <si>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</si>
  <si>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</si>
  <si>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</si>
  <si>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</si>
  <si>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</si>
  <si>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</si>
  <si>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</si>
  <si>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</si>
  <si>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</si>
  <si>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</si>
  <si>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</si>
  <si>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</si>
  <si>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</si>
  <si>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</si>
  <si>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</si>
  <si>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</si>
  <si>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</si>
  <si>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</si>
  <si>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</si>
  <si>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</si>
  <si>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</si>
  <si>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</si>
  <si>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</si>
  <si>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</si>
  <si>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</si>
  <si>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</si>
  <si>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</si>
  <si>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</si>
  <si>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</si>
  <si>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</si>
  <si>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</si>
  <si>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</si>
  <si>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</si>
  <si>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</si>
  <si>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</si>
  <si>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</si>
  <si>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</si>
  <si>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</si>
  <si>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</si>
  <si>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</si>
  <si>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</si>
  <si>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</si>
  <si>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</si>
  <si>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</si>
  <si>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</si>
  <si>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</si>
  <si>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</si>
  <si>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</si>
  <si>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</si>
  <si>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</si>
  <si>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</si>
  <si>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</si>
  <si>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</si>
  <si>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</si>
  <si>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</si>
  <si>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</si>
  <si>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</si>
  <si>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</si>
  <si>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</si>
  <si>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</si>
  <si>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</si>
  <si>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</si>
  <si>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</si>
  <si>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</si>
  <si>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</si>
  <si>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</si>
  <si>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</si>
  <si>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</si>
  <si>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</si>
  <si>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</si>
  <si>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</si>
  <si>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</si>
  <si>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</si>
  <si>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</si>
  <si>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</si>
  <si>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</si>
  <si>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</si>
  <si>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</si>
  <si>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</si>
  <si>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</si>
  <si>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</si>
  <si>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</si>
  <si>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</si>
  <si>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</si>
  <si>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</si>
  <si>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</si>
  <si>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</si>
  <si>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</si>
  <si>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</si>
  <si>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</si>
  <si>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</si>
  <si>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</si>
  <si>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</si>
  <si>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</si>
  <si>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</si>
  <si>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</si>
  <si>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</si>
  <si>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</si>
  <si>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</si>
  <si>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</si>
  <si>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</si>
  <si>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</si>
  <si>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</si>
  <si>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</si>
  <si>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</si>
  <si>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</si>
  <si>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</si>
  <si>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</si>
  <si>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</si>
  <si>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</si>
  <si>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</si>
  <si>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</si>
  <si>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</si>
  <si>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</si>
  <si>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</si>
  <si>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</si>
  <si>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</si>
  <si>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</si>
  <si>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</si>
  <si>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</si>
  <si>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</si>
  <si>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</si>
  <si>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</si>
  <si>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</si>
  <si>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</si>
  <si>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</si>
  <si>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</si>
  <si>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</si>
  <si>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</si>
  <si>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</si>
  <si>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</si>
  <si>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</si>
  <si>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</si>
  <si>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</si>
  <si>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</si>
  <si>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</si>
  <si>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</si>
  <si>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</si>
  <si>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</si>
  <si>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</si>
  <si>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</si>
  <si>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</si>
  <si>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</si>
  <si>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</si>
  <si>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</si>
  <si>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</si>
  <si>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</si>
  <si>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</si>
  <si>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</si>
  <si>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</si>
  <si>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</si>
  <si>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</si>
  <si>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</si>
  <si>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</si>
  <si>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</si>
  <si>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</si>
  <si>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</si>
  <si>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</si>
  <si>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</si>
  <si>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</si>
  <si>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</si>
  <si>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</si>
  <si>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</si>
  <si>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</si>
  <si>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</si>
  <si>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</si>
  <si>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</si>
  <si>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</si>
  <si>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</si>
  <si>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</si>
  <si>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</si>
  <si>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</si>
  <si>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</si>
  <si>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</si>
  <si>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</si>
  <si>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</si>
  <si>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</si>
  <si>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</si>
  <si>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</si>
  <si>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</si>
  <si>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</si>
  <si>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</si>
  <si>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</si>
  <si>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</si>
  <si>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</si>
  <si>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</si>
  <si>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</si>
  <si>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</si>
  <si>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</si>
  <si>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</si>
  <si>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</si>
  <si>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</si>
  <si>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</si>
  <si>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</si>
  <si>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</si>
  <si>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</si>
  <si>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</si>
  <si>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</si>
  <si>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</si>
  <si>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</si>
  <si>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</si>
  <si>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</si>
  <si>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</si>
  <si>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</si>
  <si>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</si>
  <si>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</si>
  <si>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</si>
  <si>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</si>
  <si>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</si>
  <si>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</si>
  <si>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</si>
  <si>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</si>
  <si>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</si>
  <si>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</si>
  <si>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</si>
  <si>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</si>
  <si>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</si>
  <si>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</si>
  <si>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</si>
  <si>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</si>
  <si>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</si>
  <si>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</si>
  <si>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</si>
  <si>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</si>
  <si>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</si>
  <si>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</si>
  <si>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</si>
  <si>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</si>
  <si>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</si>
  <si>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</si>
  <si>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</si>
  <si>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</si>
  <si>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</si>
  <si>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</si>
  <si>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</si>
  <si>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</si>
  <si>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</si>
  <si>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</si>
  <si>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</si>
  <si>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</si>
  <si>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</si>
  <si>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</si>
  <si>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</si>
  <si>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</si>
  <si>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</si>
  <si>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</si>
  <si>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</si>
  <si>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</si>
  <si>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</si>
  <si>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</si>
  <si>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</si>
  <si>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</si>
  <si>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</si>
  <si>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</si>
  <si>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</si>
  <si>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</si>
  <si>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</si>
  <si>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</si>
  <si>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</si>
  <si>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</si>
  <si>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</si>
  <si>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</si>
  <si>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</si>
  <si>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</si>
  <si>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</si>
  <si>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</si>
  <si>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</si>
  <si>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</si>
  <si>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</si>
  <si>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</si>
  <si>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</si>
  <si>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</si>
  <si>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</si>
  <si>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</si>
  <si>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</si>
  <si>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</si>
  <si>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</si>
  <si>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</si>
  <si>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</si>
  <si>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</si>
  <si>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</si>
  <si>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</si>
  <si>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</si>
  <si>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</si>
  <si>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</si>
  <si>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</si>
  <si>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</si>
  <si>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</si>
  <si>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</si>
  <si>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</si>
  <si>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</si>
  <si>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</si>
  <si>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</si>
  <si>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</si>
  <si>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</si>
  <si>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</si>
  <si>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</si>
  <si>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</si>
  <si>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</si>
  <si>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</si>
  <si>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</si>
  <si>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</si>
  <si>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</si>
  <si>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</si>
  <si>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</si>
  <si>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</si>
  <si>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</si>
  <si>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</si>
  <si>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</si>
  <si>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</si>
  <si>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</si>
  <si>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</si>
  <si>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</si>
  <si>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</si>
  <si>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</si>
  <si>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</si>
  <si>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</si>
  <si>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</si>
  <si>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</si>
  <si>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</si>
  <si>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</si>
  <si>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</si>
  <si>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</si>
  <si>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</si>
  <si>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</si>
  <si>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</si>
  <si>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</si>
  <si>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</si>
  <si>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</si>
  <si>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</si>
  <si>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</si>
  <si>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</si>
  <si>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</si>
  <si>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</si>
  <si>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</si>
  <si>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</si>
  <si>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</si>
  <si>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</si>
  <si>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</si>
  <si>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</si>
  <si>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</si>
  <si>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</si>
  <si>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</si>
  <si>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</si>
  <si>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</si>
  <si>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</si>
  <si>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</si>
  <si>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</si>
  <si>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</si>
  <si>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</si>
  <si>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</si>
  <si>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</si>
  <si>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</si>
  <si>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</si>
  <si>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</si>
  <si>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</si>
  <si>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</si>
  <si>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</si>
  <si>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</si>
  <si>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</si>
  <si>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</si>
  <si>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</si>
  <si>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</si>
  <si>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</si>
  <si>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</si>
  <si>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</si>
  <si>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</si>
  <si>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</si>
  <si>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</si>
  <si>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</si>
  <si>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</si>
  <si>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</si>
  <si>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</si>
  <si>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</si>
  <si>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</si>
  <si>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</si>
  <si>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</si>
  <si>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</si>
  <si>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</si>
  <si>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</si>
  <si>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</si>
  <si>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</si>
  <si>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</si>
  <si>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</si>
  <si>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</si>
  <si>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</si>
  <si>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</si>
  <si>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</si>
  <si>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</si>
  <si>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</si>
  <si>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</si>
  <si>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</si>
  <si>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</si>
  <si>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</si>
  <si>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</si>
  <si>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</si>
  <si>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</si>
  <si>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</si>
  <si>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</si>
  <si>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</si>
  <si>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</si>
  <si>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</si>
  <si>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</si>
  <si>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</si>
  <si>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</si>
  <si>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</si>
  <si>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</si>
  <si>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</si>
  <si>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</si>
  <si>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</si>
  <si>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</si>
  <si>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</si>
  <si>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</si>
  <si>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</si>
  <si>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</si>
  <si>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</si>
  <si>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</si>
  <si>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</si>
  <si>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</si>
  <si>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</si>
  <si>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</si>
  <si>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</si>
  <si>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</si>
  <si>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</si>
  <si>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</si>
  <si>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</si>
  <si>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</si>
  <si>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</si>
  <si>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</si>
  <si>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</si>
  <si>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</si>
  <si>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</si>
  <si>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</si>
  <si>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</si>
  <si>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</si>
  <si>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</si>
  <si>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</si>
  <si>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</si>
  <si>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</si>
  <si>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</si>
  <si>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</si>
  <si>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</si>
  <si>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</si>
  <si>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</si>
  <si>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</si>
  <si>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</si>
  <si>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</si>
  <si>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</si>
  <si>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</si>
  <si>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</si>
  <si>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</si>
  <si>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</si>
  <si>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</si>
  <si>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</si>
  <si>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</si>
  <si>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</si>
  <si>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</si>
  <si>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</si>
  <si>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</si>
  <si>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</si>
  <si>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</si>
  <si>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</si>
  <si>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</si>
  <si>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</si>
  <si>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</si>
  <si>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</si>
  <si>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</si>
  <si>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</si>
  <si>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</si>
  <si>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</si>
  <si>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</si>
  <si>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</si>
  <si>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</si>
  <si>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</si>
  <si>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</si>
  <si>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</si>
  <si>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</si>
  <si>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</si>
  <si>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</si>
  <si>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</si>
  <si>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</si>
  <si>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</si>
  <si>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</si>
  <si>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</si>
  <si>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</si>
  <si>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</si>
  <si>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</si>
  <si>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</si>
  <si>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</si>
  <si>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</si>
  <si>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</si>
  <si>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</si>
  <si>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</si>
  <si>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</si>
  <si>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</si>
  <si>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</si>
  <si>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</si>
  <si>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</si>
  <si>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</si>
  <si>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</si>
  <si>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</si>
  <si>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</si>
  <si>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</si>
  <si>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</si>
  <si>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</si>
  <si>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</si>
  <si>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</si>
  <si>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</si>
  <si>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</si>
  <si>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</si>
  <si>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</si>
  <si>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</si>
  <si>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</si>
  <si>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</si>
  <si>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</si>
  <si>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</si>
  <si>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</si>
  <si>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</si>
  <si>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</si>
  <si>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</si>
  <si>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</si>
  <si>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</si>
  <si>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</si>
  <si>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</si>
  <si>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</si>
  <si>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</si>
  <si>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</si>
  <si>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</si>
  <si>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</si>
  <si>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</si>
  <si>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</si>
  <si>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</si>
  <si>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</si>
  <si>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</si>
  <si>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</si>
  <si>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</si>
  <si>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</si>
  <si>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</si>
  <si>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</si>
  <si>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</si>
  <si>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</si>
  <si>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</si>
  <si>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</si>
  <si>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</si>
  <si>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</si>
  <si>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</si>
  <si>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</si>
  <si>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</si>
  <si>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</si>
  <si>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</si>
  <si>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</si>
  <si>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</si>
  <si>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</si>
  <si>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</si>
  <si>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</si>
  <si>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</si>
  <si>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</si>
  <si>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</si>
  <si>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</si>
  <si>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</si>
  <si>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</si>
  <si>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</si>
  <si>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</si>
  <si>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</si>
  <si>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</si>
  <si>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</si>
  <si>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</si>
  <si>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</si>
  <si>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</si>
  <si>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</si>
  <si>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</si>
  <si>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</si>
  <si>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</si>
  <si>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</si>
  <si>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</si>
  <si>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</si>
  <si>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</si>
  <si>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</si>
  <si>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</si>
  <si>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</si>
  <si>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</si>
  <si>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</si>
  <si>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</si>
  <si>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</si>
  <si>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</si>
  <si>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</si>
  <si>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</si>
  <si>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</si>
  <si>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</si>
  <si>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</si>
  <si>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</si>
  <si>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</si>
  <si>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</si>
  <si>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</si>
  <si>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</si>
  <si>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</si>
  <si>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</si>
  <si>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</si>
  <si>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</si>
  <si>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</si>
  <si>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</si>
  <si>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</si>
  <si>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</si>
  <si>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</si>
  <si>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</si>
  <si>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</si>
  <si>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</si>
  <si>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</si>
  <si>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</si>
  <si>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</si>
  <si>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</si>
  <si>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</si>
  <si>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</si>
  <si>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</si>
  <si>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</si>
  <si>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</si>
  <si>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</si>
  <si>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</si>
  <si>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</si>
  <si>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</si>
  <si>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</si>
  <si>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</si>
  <si>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</si>
  <si>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</si>
  <si>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</si>
  <si>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</si>
  <si>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</si>
  <si>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</si>
  <si>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</si>
  <si>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</si>
  <si>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</si>
  <si>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</si>
  <si>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</si>
  <si>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</si>
  <si>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</si>
  <si>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</si>
  <si>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</si>
  <si>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</si>
  <si>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</si>
  <si>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</si>
  <si>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</si>
  <si>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</si>
  <si>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</si>
  <si>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</si>
  <si>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</si>
  <si>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</si>
  <si>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</si>
  <si>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</si>
  <si>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</si>
  <si>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</si>
  <si>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</si>
  <si>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</si>
  <si>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</si>
  <si>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</si>
  <si>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</si>
  <si>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</si>
  <si>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</si>
  <si>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</si>
  <si>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</si>
  <si>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</si>
  <si>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</si>
  <si>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</si>
  <si>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</si>
  <si>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</si>
  <si>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</si>
  <si>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</si>
  <si>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</si>
  <si>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</si>
  <si>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</si>
  <si>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</si>
  <si>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</si>
  <si>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</si>
  <si>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</si>
  <si>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</si>
  <si>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</si>
  <si>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</si>
  <si>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</si>
  <si>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</si>
  <si>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</si>
  <si>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</si>
  <si>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</si>
  <si>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</si>
  <si>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</si>
  <si>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</si>
  <si>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</si>
  <si>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</si>
  <si>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</si>
  <si>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</si>
  <si>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</si>
  <si>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</si>
  <si>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</si>
  <si>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</si>
  <si>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</si>
  <si>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</si>
  <si>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</si>
  <si>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</si>
  <si>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</si>
  <si>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</si>
  <si>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</si>
  <si>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</si>
  <si>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</si>
  <si>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</si>
  <si>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</si>
  <si>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</si>
  <si>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</si>
  <si>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</si>
  <si>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</si>
  <si>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</si>
  <si>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</si>
  <si>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</si>
  <si>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</si>
  <si>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</si>
  <si>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</si>
  <si>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</si>
  <si>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</si>
  <si>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</si>
  <si>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</si>
  <si>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</si>
  <si>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</si>
  <si>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</si>
  <si>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</si>
  <si>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</si>
  <si>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</si>
  <si>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</si>
  <si>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</si>
  <si>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</si>
  <si>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</si>
  <si>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</si>
  <si>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</si>
  <si>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</si>
  <si>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</si>
  <si>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</si>
  <si>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</si>
  <si>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</si>
  <si>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</si>
  <si>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</si>
  <si>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</si>
  <si>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</si>
  <si>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</si>
  <si>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</si>
  <si>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</si>
  <si>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</si>
  <si>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</si>
  <si>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</si>
  <si>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</si>
  <si>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</si>
  <si>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</si>
  <si>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</si>
  <si>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</si>
  <si>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</si>
  <si>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</si>
  <si>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</si>
  <si>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</si>
  <si>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</si>
  <si>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</si>
  <si>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</si>
  <si>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</si>
  <si>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</si>
  <si>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</si>
  <si>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</si>
  <si>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</si>
  <si>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</si>
  <si>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</si>
  <si>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</si>
  <si>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</si>
  <si>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</si>
  <si>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</si>
  <si>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</si>
  <si>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</si>
  <si>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</si>
  <si>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</si>
  <si>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</si>
  <si>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</si>
  <si>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</si>
  <si>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</si>
  <si>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</si>
  <si>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</si>
  <si>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</si>
  <si>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</si>
  <si>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</si>
  <si>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</si>
  <si>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</si>
  <si>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</si>
  <si>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</si>
  <si>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</si>
  <si>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</si>
  <si>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</si>
  <si>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</si>
  <si>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</si>
  <si>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</si>
  <si>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</si>
  <si>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</si>
  <si>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</si>
  <si>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</si>
  <si>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</si>
  <si>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</si>
  <si>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</si>
  <si>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</si>
  <si>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</si>
  <si>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</si>
  <si>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</si>
  <si>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</si>
  <si>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</si>
  <si>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</si>
  <si>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</si>
  <si>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</si>
  <si>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</si>
  <si>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</si>
  <si>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</si>
  <si>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</si>
  <si>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</si>
  <si>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</si>
  <si>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</si>
  <si>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</si>
  <si>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</si>
  <si>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</si>
  <si>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</si>
  <si>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</si>
  <si>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</si>
  <si>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</si>
  <si>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</si>
  <si>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</si>
  <si>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</si>
  <si>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</si>
  <si>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</si>
  <si>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</si>
  <si>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</si>
  <si>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</si>
  <si>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</si>
  <si>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</si>
  <si>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</si>
  <si>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</si>
  <si>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</si>
  <si>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</si>
  <si>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</si>
  <si>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</si>
  <si>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</si>
  <si>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</si>
  <si>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</si>
  <si>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</si>
  <si>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</si>
  <si>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</si>
  <si>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</si>
  <si>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</si>
  <si>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</si>
  <si>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</si>
  <si>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</si>
  <si>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</si>
  <si>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</si>
  <si>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</si>
  <si>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</si>
  <si>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</si>
  <si>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</si>
  <si>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</si>
  <si>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</si>
  <si>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</si>
  <si>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</si>
  <si>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</si>
  <si>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</si>
  <si>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</si>
  <si>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</si>
  <si>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</si>
  <si>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</si>
  <si>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</si>
  <si>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</si>
  <si>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</si>
  <si>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</si>
  <si>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</si>
  <si>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</si>
  <si>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</si>
  <si>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</si>
  <si>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</si>
  <si>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</si>
  <si>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</si>
  <si>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</si>
  <si>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</si>
  <si>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</si>
  <si>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</si>
  <si>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</si>
  <si>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</si>
  <si>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</si>
  <si>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</si>
  <si>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</si>
  <si>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</si>
  <si>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</si>
  <si>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</si>
  <si>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</si>
  <si>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</si>
  <si>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</si>
  <si>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</si>
  <si>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</si>
  <si>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</si>
  <si>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</si>
  <si>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</si>
  <si>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</si>
  <si>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</si>
  <si>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</si>
  <si>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</si>
  <si>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</si>
  <si>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</si>
  <si>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</si>
  <si>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</si>
  <si>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</si>
  <si>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</si>
  <si>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</si>
  <si>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</si>
  <si>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</si>
  <si>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</si>
  <si>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</si>
  <si>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</si>
  <si>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</si>
  <si>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</si>
  <si>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</si>
  <si>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</si>
  <si>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</si>
  <si>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</si>
  <si>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</si>
  <si>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</si>
  <si>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</si>
  <si>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</si>
  <si>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</si>
  <si>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</si>
  <si>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</si>
  <si>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</si>
  <si>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</si>
  <si>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</si>
  <si>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</si>
  <si>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</si>
  <si>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</si>
  <si>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</si>
  <si>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</si>
  <si>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</si>
  <si>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</si>
  <si>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</si>
  <si>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</si>
  <si>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</si>
  <si>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</si>
  <si>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</si>
  <si>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</si>
  <si>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</si>
  <si>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</si>
  <si>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</si>
  <si>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</si>
  <si>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</si>
  <si>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</si>
  <si>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</si>
  <si>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</si>
  <si>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</si>
  <si>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</si>
  <si>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</si>
  <si>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</si>
  <si>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</si>
  <si>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</si>
  <si>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</si>
  <si>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</si>
  <si>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</si>
  <si>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</si>
  <si>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</si>
  <si>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</si>
  <si>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</si>
  <si>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</si>
  <si>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</si>
  <si>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</si>
  <si>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</si>
  <si>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</si>
  <si>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</si>
  <si>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</si>
  <si>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</si>
  <si>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</si>
  <si>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</si>
  <si>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</si>
  <si>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</si>
  <si>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</si>
  <si>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</si>
  <si>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</si>
  <si>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</si>
  <si>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</si>
  <si>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</si>
  <si>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</si>
  <si>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</si>
  <si>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</si>
  <si>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</si>
  <si>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</si>
  <si>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</si>
  <si>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</si>
  <si>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</si>
  <si>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</si>
  <si>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</si>
  <si>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</si>
  <si>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</si>
  <si>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</si>
  <si>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</si>
  <si>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</si>
  <si>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</si>
  <si>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</si>
  <si>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</si>
  <si>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</si>
  <si>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</si>
  <si>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</si>
  <si>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</si>
  <si>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</si>
  <si>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</si>
  <si>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</si>
  <si>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</si>
  <si>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</si>
  <si>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</si>
  <si>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</si>
  <si>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</si>
  <si>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</si>
  <si>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</si>
  <si>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</si>
  <si>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</si>
  <si>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</si>
  <si>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</si>
  <si>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</si>
  <si>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</si>
  <si>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</si>
  <si>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</si>
  <si>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</si>
  <si>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</si>
  <si>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</si>
  <si>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</si>
  <si>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</si>
  <si>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</si>
  <si>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</si>
  <si>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</si>
  <si>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</si>
  <si>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</si>
  <si>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</si>
  <si>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</si>
  <si>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</si>
  <si>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</si>
  <si>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</si>
  <si>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</si>
  <si>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</si>
  <si>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</si>
  <si>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</si>
  <si>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</si>
  <si>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</si>
  <si>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</si>
  <si>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</si>
  <si>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</si>
  <si>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</si>
  <si>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</si>
  <si>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</si>
  <si>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</si>
  <si>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</si>
  <si>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</si>
  <si>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</si>
  <si>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</si>
  <si>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</si>
  <si>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</si>
  <si>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</si>
  <si>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</si>
  <si>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</si>
  <si>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</si>
  <si>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</si>
  <si>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</si>
  <si>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</si>
  <si>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</si>
  <si>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</si>
  <si>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</si>
  <si>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</si>
  <si>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</si>
  <si>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</si>
  <si>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</si>
  <si>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</si>
  <si>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</si>
  <si>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</si>
  <si>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</si>
  <si>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</si>
  <si>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</si>
  <si>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</si>
  <si>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</si>
  <si>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</si>
  <si>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</si>
  <si>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</si>
  <si>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</si>
  <si>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</si>
  <si>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</si>
  <si>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</si>
  <si>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</si>
  <si>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</si>
  <si>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</si>
  <si>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</si>
  <si>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</si>
  <si>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</si>
  <si>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</si>
  <si>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</si>
  <si>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</si>
  <si>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</si>
  <si>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</si>
  <si>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</si>
  <si>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</si>
  <si>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</si>
  <si>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</si>
  <si>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</si>
  <si>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</si>
  <si>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</si>
  <si>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</si>
  <si>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</si>
  <si>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</si>
  <si>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</si>
  <si>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</si>
  <si>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</si>
  <si>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</si>
  <si>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</si>
  <si>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</si>
  <si>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</si>
  <si>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</si>
  <si>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</si>
  <si>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</si>
  <si>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</si>
  <si>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</si>
  <si>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</si>
  <si>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</si>
  <si>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</si>
  <si>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</si>
  <si>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</si>
  <si>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</si>
  <si>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</si>
  <si>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</si>
  <si>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</si>
  <si>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</si>
  <si>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</si>
  <si>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</si>
  <si>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</si>
  <si>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</si>
  <si>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</si>
  <si>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</si>
  <si>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</si>
  <si>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</si>
  <si>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</si>
  <si>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</si>
  <si>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</si>
  <si>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</si>
  <si>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</si>
  <si>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</si>
  <si>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</si>
  <si>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</si>
  <si>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</si>
  <si>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</si>
  <si>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</si>
  <si>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</si>
  <si>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</si>
  <si>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</si>
  <si>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</si>
  <si>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</si>
  <si>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</si>
  <si>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</si>
  <si>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</si>
  <si>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</si>
  <si>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</si>
  <si>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</si>
  <si>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</si>
  <si>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</si>
  <si>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</si>
  <si>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</si>
  <si>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</si>
  <si>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</si>
  <si>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</si>
  <si>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</si>
  <si>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</si>
  <si>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</si>
  <si>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</si>
  <si>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</si>
  <si>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</si>
  <si>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</si>
  <si>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</si>
  <si>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</si>
  <si>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</si>
  <si>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</si>
  <si>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</si>
  <si>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</si>
  <si>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</si>
  <si>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</si>
  <si>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</si>
  <si>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</si>
  <si>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</si>
  <si>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</si>
  <si>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</si>
  <si>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</si>
  <si>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</si>
  <si>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</si>
  <si>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</si>
  <si>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</si>
  <si>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</si>
  <si>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</si>
  <si>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</si>
  <si>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</si>
  <si>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</si>
  <si>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</si>
  <si>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</si>
  <si>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</si>
  <si>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</si>
  <si>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</si>
  <si>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</si>
  <si>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</si>
  <si>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</si>
  <si>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</si>
  <si>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</si>
  <si>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</si>
  <si>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</si>
  <si>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</si>
  <si>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</si>
  <si>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</si>
  <si>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</si>
  <si>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</si>
  <si>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</si>
  <si>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</si>
  <si>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</si>
  <si>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</si>
  <si>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</si>
  <si>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</si>
  <si>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</si>
  <si>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</si>
  <si>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</si>
  <si>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</si>
  <si>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</si>
  <si>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</si>
  <si>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</si>
  <si>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</si>
  <si>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</si>
  <si>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</si>
  <si>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</si>
  <si>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</si>
  <si>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</si>
  <si>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</si>
  <si>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</si>
  <si>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</si>
  <si>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</si>
  <si>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</si>
  <si>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</si>
  <si>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</si>
  <si>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</si>
  <si>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</si>
  <si>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</si>
  <si>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</si>
  <si>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</si>
  <si>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</si>
  <si>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</si>
  <si>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</si>
  <si>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</si>
  <si>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</si>
  <si>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</si>
  <si>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</si>
  <si>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</si>
  <si>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</si>
  <si>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</si>
  <si>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</si>
  <si>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</si>
  <si>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</si>
  <si>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</si>
  <si>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</si>
  <si>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</si>
  <si>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</si>
  <si>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</si>
  <si>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</si>
  <si>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</si>
  <si>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</si>
  <si>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</si>
  <si>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</si>
  <si>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</si>
  <si>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</si>
  <si>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</si>
  <si>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</si>
  <si>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</si>
  <si>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</si>
  <si>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</si>
  <si>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</si>
  <si>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</si>
  <si>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</si>
  <si>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</si>
  <si>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</si>
  <si>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</si>
  <si>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</si>
  <si>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</si>
  <si>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</si>
  <si>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</si>
  <si>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</si>
  <si>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</si>
  <si>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</si>
  <si>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</si>
  <si>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</si>
  <si>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</si>
  <si>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</si>
  <si>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</si>
  <si>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</si>
  <si>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</si>
  <si>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</si>
  <si>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</si>
  <si>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</si>
  <si>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</si>
  <si>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</si>
  <si>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</si>
  <si>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</si>
  <si>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</si>
  <si>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</si>
  <si>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</si>
  <si>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</si>
  <si>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</si>
  <si>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</si>
  <si>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</si>
  <si>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</si>
  <si>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</si>
  <si>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</si>
  <si>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</si>
  <si>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</si>
  <si>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</si>
  <si>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</si>
  <si>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</si>
  <si>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</si>
  <si>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</si>
  <si>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</si>
  <si>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</si>
  <si>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</si>
  <si>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</si>
  <si>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</si>
  <si>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</si>
  <si>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</si>
  <si>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</si>
  <si>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</si>
  <si>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</si>
  <si>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</si>
  <si>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</si>
  <si>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</si>
  <si>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</si>
  <si>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</si>
  <si>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</si>
  <si>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</si>
  <si>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</si>
  <si>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</si>
  <si>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</si>
  <si>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</si>
  <si>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</si>
  <si>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</si>
  <si>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</si>
  <si>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</si>
  <si>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</si>
  <si>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</si>
  <si>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</si>
  <si>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</si>
  <si>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</si>
  <si>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</si>
  <si>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</si>
  <si>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</si>
  <si>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</si>
  <si>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</si>
  <si>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</si>
  <si>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</si>
  <si>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</si>
  <si>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</si>
  <si>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</si>
  <si>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</si>
  <si>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</si>
  <si>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</si>
  <si>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</si>
  <si>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</si>
  <si>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</si>
  <si>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</si>
  <si>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</si>
  <si>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</si>
  <si>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</si>
  <si>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</si>
  <si>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</si>
  <si>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</si>
  <si>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</si>
  <si>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</si>
  <si>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</si>
  <si>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</si>
  <si>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</si>
  <si>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</si>
  <si>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</si>
  <si>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</si>
  <si>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</si>
  <si>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</si>
  <si>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</si>
  <si>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</si>
  <si>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</si>
  <si>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</si>
  <si>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</si>
  <si>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</si>
  <si>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</si>
  <si>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</si>
  <si>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</si>
  <si>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</si>
  <si>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</si>
  <si>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</si>
  <si>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</si>
  <si>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</si>
  <si>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</si>
  <si>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</si>
  <si>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</si>
  <si>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</si>
  <si>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</si>
  <si>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</si>
  <si>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</si>
  <si>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</si>
  <si>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</si>
  <si>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</si>
  <si>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</si>
  <si>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</si>
  <si>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</si>
  <si>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</si>
  <si>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</si>
  <si>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</si>
  <si>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</si>
  <si>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</si>
  <si>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</si>
  <si>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</si>
  <si>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</si>
  <si>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</si>
  <si>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</si>
  <si>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</si>
  <si>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</si>
  <si>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</si>
  <si>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</si>
  <si>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</si>
  <si>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</si>
  <si>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</si>
  <si>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</si>
  <si>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</si>
  <si>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</si>
  <si>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</si>
  <si>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</si>
  <si>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</si>
  <si>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</si>
  <si>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</si>
  <si>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</si>
  <si>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</si>
  <si>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</si>
  <si>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</si>
  <si>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</si>
  <si>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</si>
  <si>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</si>
  <si>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</si>
  <si>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</si>
  <si>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</si>
  <si>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</si>
  <si>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</si>
  <si>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</si>
  <si>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</si>
  <si>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</si>
  <si>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</si>
  <si>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</si>
  <si>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</si>
  <si>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</si>
  <si>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</si>
  <si>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</si>
  <si>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</si>
  <si>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</si>
  <si>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</si>
  <si>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</si>
  <si>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</si>
  <si>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</si>
  <si>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</si>
  <si>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</si>
  <si>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</si>
  <si>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</si>
  <si>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</si>
  <si>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</si>
  <si>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</si>
  <si>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</si>
  <si>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</si>
  <si>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</si>
  <si>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</si>
  <si>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</si>
  <si>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</si>
  <si>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</si>
  <si>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</si>
  <si>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</si>
  <si>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</si>
  <si>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</si>
  <si>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</si>
  <si>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</si>
  <si>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</si>
  <si>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</si>
  <si>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</si>
  <si>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</si>
  <si>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</si>
  <si>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</si>
  <si>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</si>
  <si>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</si>
  <si>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</si>
  <si>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</si>
  <si>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</si>
  <si>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</si>
  <si>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</si>
  <si>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</si>
  <si>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</si>
  <si>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</si>
  <si>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</si>
  <si>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</si>
  <si>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</si>
  <si>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</si>
  <si>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</si>
  <si>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</si>
  <si>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</si>
  <si>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</si>
  <si>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</si>
  <si>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</si>
  <si>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</si>
  <si>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</si>
  <si>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</si>
  <si>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</si>
  <si>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</si>
  <si>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</si>
  <si>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</si>
  <si>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</si>
  <si>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</si>
  <si>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</si>
  <si>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</si>
  <si>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</si>
  <si>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</si>
  <si>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</si>
  <si>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</si>
  <si>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</si>
  <si>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</si>
  <si>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</si>
  <si>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</si>
  <si>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</si>
  <si>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</si>
  <si>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</si>
  <si>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</si>
  <si>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</si>
  <si>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</si>
  <si>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</si>
  <si>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</si>
  <si>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</si>
  <si>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</si>
  <si>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</si>
  <si>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</si>
  <si>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</si>
  <si>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</si>
  <si>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</si>
  <si>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</si>
  <si>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</si>
  <si>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</si>
  <si>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</si>
  <si>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</si>
  <si>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</si>
  <si>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</si>
  <si>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</si>
  <si>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</si>
  <si>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</si>
  <si>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</si>
  <si>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</si>
  <si>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</si>
  <si>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</si>
  <si>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</si>
  <si>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</si>
  <si>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</si>
  <si>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</si>
  <si>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</si>
  <si>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</si>
  <si>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</si>
  <si>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</si>
  <si>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</si>
  <si>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</si>
  <si>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</si>
  <si>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</si>
  <si>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</si>
  <si>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</si>
  <si>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</si>
  <si>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</si>
  <si>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</si>
  <si>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</si>
  <si>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</si>
  <si>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</si>
  <si>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</si>
  <si>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</si>
  <si>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</si>
  <si>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</si>
  <si>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</si>
  <si>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</si>
  <si>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</si>
  <si>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</si>
  <si>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</si>
  <si>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</si>
  <si>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</si>
  <si>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</si>
  <si>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</si>
  <si>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</si>
  <si>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</si>
  <si>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</si>
  <si>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</si>
  <si>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</si>
  <si>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</si>
  <si>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</si>
  <si>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</si>
  <si>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</si>
  <si>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</si>
  <si>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</si>
  <si>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</si>
  <si>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</si>
  <si>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</si>
  <si>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</si>
  <si>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</si>
  <si>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</si>
  <si>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</si>
  <si>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</si>
  <si>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</si>
  <si>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</si>
  <si>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</si>
  <si>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</si>
  <si>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</si>
  <si>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</si>
  <si>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</si>
  <si>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</si>
  <si>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</si>
  <si>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</si>
  <si>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</si>
  <si>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</si>
  <si>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</si>
  <si>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</si>
  <si>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</si>
  <si>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</si>
  <si>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</si>
  <si>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</si>
  <si>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</si>
  <si>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</si>
  <si>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</si>
  <si>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</si>
  <si>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</si>
  <si>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</si>
  <si>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</si>
  <si>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</si>
  <si>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</si>
  <si>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</si>
  <si>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</si>
  <si>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</si>
  <si>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</si>
  <si>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</si>
  <si>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</si>
  <si>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</si>
  <si>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</si>
  <si>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</si>
  <si>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</si>
  <si>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</si>
  <si>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</si>
  <si>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</si>
  <si>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</si>
  <si>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</si>
  <si>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</si>
  <si>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</si>
  <si>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</si>
  <si>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</si>
  <si>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</si>
  <si>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</si>
  <si>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</si>
  <si>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</si>
  <si>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</si>
  <si>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</si>
  <si>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</si>
  <si>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</si>
  <si>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</si>
  <si>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</si>
  <si>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</si>
  <si>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</si>
  <si>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</si>
  <si>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</si>
  <si>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</si>
  <si>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</si>
  <si>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</si>
  <si>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</si>
  <si>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</si>
  <si>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</si>
  <si>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</si>
  <si>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</si>
  <si>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</si>
  <si>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</si>
  <si>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</si>
  <si>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</si>
  <si>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</si>
  <si>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</si>
  <si>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</si>
  <si>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</si>
  <si>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</si>
  <si>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</si>
  <si>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</si>
  <si>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</si>
  <si>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</si>
  <si>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</si>
  <si>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</si>
  <si>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</si>
  <si>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</si>
  <si>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</si>
  <si>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</si>
  <si>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</si>
  <si>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</si>
  <si>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</si>
  <si>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</si>
  <si>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</si>
  <si>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</si>
  <si>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</si>
  <si>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</si>
  <si>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</si>
  <si>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</si>
  <si>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</si>
  <si>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</si>
  <si>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</si>
  <si>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</si>
  <si>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</si>
  <si>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</si>
  <si>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</si>
  <si>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</si>
  <si>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</si>
  <si>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</si>
  <si>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</si>
  <si>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</si>
  <si>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</si>
  <si>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</si>
  <si>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</si>
  <si>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</si>
  <si>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</si>
  <si>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</si>
  <si>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</si>
  <si>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</si>
  <si>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</si>
  <si>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</si>
  <si>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</si>
  <si>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</si>
  <si>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</si>
  <si>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</si>
  <si>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</si>
  <si>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</si>
  <si>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</si>
  <si>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</si>
  <si>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</si>
  <si>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</si>
  <si>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</si>
  <si>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</si>
  <si>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</si>
  <si>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</si>
  <si>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</si>
  <si>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</si>
  <si>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</si>
  <si>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</si>
  <si>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</si>
  <si>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</si>
  <si>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</si>
  <si>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</si>
  <si>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</si>
  <si>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</si>
  <si>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</si>
  <si>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</si>
  <si>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</si>
  <si>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</si>
  <si>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</si>
  <si>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</si>
  <si>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</si>
  <si>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</si>
  <si>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</si>
  <si>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</si>
  <si>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</si>
  <si>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</si>
  <si>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</si>
  <si>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</si>
  <si>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</si>
  <si>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</si>
  <si>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</si>
  <si>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</si>
  <si>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</si>
  <si>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</si>
  <si>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</si>
  <si>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</si>
  <si>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</si>
  <si>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</si>
  <si>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</si>
  <si>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</si>
  <si>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</si>
  <si>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</si>
  <si>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</si>
  <si>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</si>
  <si>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</si>
  <si>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</si>
  <si>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</si>
  <si>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</si>
  <si>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</si>
  <si>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</si>
  <si>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</si>
  <si>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</si>
  <si>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</si>
  <si>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</si>
  <si>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</si>
  <si>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</si>
  <si>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</si>
  <si>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</si>
  <si>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</si>
  <si>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</si>
  <si>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</si>
  <si>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</si>
  <si>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</si>
  <si>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</si>
  <si>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</si>
  <si>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</si>
  <si>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</si>
  <si>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</si>
  <si>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</si>
  <si>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</si>
  <si>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</si>
  <si>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</si>
  <si>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</si>
  <si>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</si>
  <si>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</si>
  <si>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</si>
  <si>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</si>
  <si>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</si>
  <si>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</si>
  <si>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</si>
  <si>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</si>
  <si>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</si>
  <si>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</si>
  <si>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</si>
  <si>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</si>
  <si>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</si>
  <si>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</si>
  <si>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</si>
  <si>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</si>
  <si>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</si>
  <si>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</si>
  <si>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</si>
  <si>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</si>
  <si>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</si>
  <si>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</si>
  <si>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</si>
  <si>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</si>
  <si>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</si>
  <si>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</si>
  <si>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</si>
  <si>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</si>
  <si>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</si>
  <si>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</si>
  <si>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</si>
  <si>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</si>
  <si>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</si>
  <si>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</si>
  <si>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</si>
  <si>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</si>
  <si>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</si>
  <si>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</si>
  <si>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</si>
  <si>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</si>
  <si>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</si>
  <si>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</si>
  <si>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</si>
  <si>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</si>
  <si>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</si>
  <si>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</si>
  <si>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</si>
  <si>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</si>
  <si>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</si>
  <si>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</si>
  <si>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</si>
  <si>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</si>
  <si>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</si>
  <si>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</si>
  <si>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</si>
  <si>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</si>
  <si>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</si>
  <si>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</si>
  <si>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</si>
  <si>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</si>
  <si>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</si>
  <si>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</si>
  <si>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</si>
  <si>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</si>
  <si>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</si>
  <si>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</si>
  <si>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</si>
  <si>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</si>
  <si>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</si>
  <si>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</si>
  <si>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</si>
  <si>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</si>
  <si>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</si>
  <si>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</si>
  <si>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</si>
  <si>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</si>
  <si>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</si>
  <si>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</si>
  <si>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</si>
  <si>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</si>
  <si>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</si>
  <si>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</si>
  <si>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</si>
  <si>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</si>
  <si>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</si>
  <si>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</si>
  <si>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</si>
  <si>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</si>
  <si>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</si>
  <si>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</si>
  <si>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</si>
  <si>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</si>
  <si>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</si>
  <si>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</si>
  <si>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</si>
  <si>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</si>
  <si>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</si>
  <si>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</si>
  <si>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</si>
  <si>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</si>
  <si>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</si>
  <si>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</si>
  <si>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</si>
  <si>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</si>
  <si>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</si>
  <si>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</si>
  <si>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</si>
  <si>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</si>
  <si>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</si>
  <si>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</si>
  <si>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</si>
  <si>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</si>
  <si>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</si>
  <si>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</si>
  <si>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</si>
  <si>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</si>
  <si>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</si>
  <si>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</si>
  <si>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</si>
  <si>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</si>
  <si>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</si>
  <si>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</si>
  <si>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</si>
  <si>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</si>
  <si>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</si>
  <si>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</si>
  <si>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</si>
  <si>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</si>
  <si>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</si>
  <si>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</si>
  <si>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</si>
  <si>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</si>
  <si>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</si>
  <si>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</si>
  <si>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</si>
  <si>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</si>
  <si>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</si>
  <si>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</si>
  <si>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</si>
  <si>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</si>
  <si>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</si>
  <si>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</si>
  <si>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</si>
  <si>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</si>
  <si>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</si>
  <si>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</si>
  <si>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</si>
  <si>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</si>
  <si>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</si>
  <si>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</si>
  <si>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</si>
  <si>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</si>
  <si>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</si>
  <si>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</si>
  <si>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</si>
  <si>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</si>
  <si>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</si>
  <si>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</si>
  <si>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</si>
  <si>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</si>
  <si>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</si>
  <si>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</si>
  <si>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</si>
  <si>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</si>
  <si>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</si>
  <si>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</si>
  <si>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</si>
  <si>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</si>
  <si>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</si>
  <si>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</si>
  <si>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</si>
  <si>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</si>
  <si>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</si>
  <si>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</si>
  <si>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</si>
  <si>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</si>
  <si>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</si>
  <si>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</si>
  <si>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</si>
  <si>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</si>
  <si>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</si>
  <si>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</si>
  <si>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</si>
  <si>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</si>
  <si>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</si>
  <si>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</si>
  <si>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</si>
  <si>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</si>
  <si>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</si>
  <si>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</si>
  <si>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</si>
  <si>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</si>
  <si>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</si>
  <si>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</si>
  <si>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</si>
  <si>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</si>
  <si>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</si>
  <si>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</si>
  <si>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</si>
  <si>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</si>
  <si>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</si>
  <si>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</si>
  <si>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</si>
  <si>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</si>
  <si>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</si>
  <si>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</si>
  <si>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</si>
  <si>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</si>
  <si>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</si>
  <si>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</si>
  <si>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</si>
  <si>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</si>
  <si>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</si>
  <si>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</si>
  <si>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</si>
  <si>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</si>
  <si>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</si>
  <si>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</si>
  <si>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</si>
  <si>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</si>
  <si>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</si>
  <si>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</si>
  <si>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</si>
  <si>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</si>
  <si>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</si>
  <si>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</si>
  <si>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</si>
  <si>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</si>
  <si>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</si>
  <si>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</si>
  <si>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</si>
  <si>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</si>
  <si>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</si>
  <si>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</si>
  <si>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</si>
  <si>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</si>
  <si>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</si>
  <si>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</si>
  <si>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</si>
  <si>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</si>
  <si>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</si>
  <si>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</si>
  <si>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</si>
  <si>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</si>
  <si>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</si>
  <si>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</si>
  <si>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</si>
  <si>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</si>
  <si>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</si>
  <si>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</si>
  <si>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</si>
  <si>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</si>
  <si>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</si>
  <si>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</si>
  <si>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</si>
  <si>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</si>
  <si>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</si>
  <si>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</si>
  <si>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</si>
  <si>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</si>
  <si>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</si>
  <si>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</si>
  <si>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</si>
  <si>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</si>
  <si>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</si>
  <si>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</si>
  <si>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</si>
  <si>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</si>
  <si>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</si>
  <si>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</si>
  <si>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</si>
  <si>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</si>
  <si>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</si>
  <si>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</si>
  <si>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</si>
  <si>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</si>
  <si>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</si>
  <si>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</si>
  <si>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</si>
  <si>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</si>
  <si>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</si>
  <si>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</si>
  <si>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</si>
  <si>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</si>
  <si>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</si>
  <si>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</si>
  <si>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</si>
  <si>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</si>
  <si>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</si>
  <si>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</si>
  <si>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</si>
  <si>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</si>
  <si>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</si>
  <si>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</si>
  <si>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</si>
  <si>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</si>
  <si>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</si>
  <si>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</si>
  <si>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</si>
  <si>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</si>
  <si>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</si>
  <si>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</si>
  <si>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</si>
  <si>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</si>
  <si>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</si>
  <si>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</si>
  <si>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</si>
  <si>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</si>
  <si>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</si>
  <si>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</si>
  <si>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</si>
  <si>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</si>
  <si>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</si>
  <si>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</si>
  <si>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</si>
  <si>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</si>
  <si>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</si>
  <si>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</si>
  <si>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</si>
  <si>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</si>
  <si>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</si>
  <si>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</si>
  <si>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</si>
  <si>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</si>
  <si>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</si>
  <si>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</si>
  <si>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</si>
  <si>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</si>
  <si>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</si>
  <si>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</si>
  <si>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</si>
  <si>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</si>
  <si>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</si>
  <si>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</si>
  <si>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</si>
  <si>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</si>
  <si>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</si>
  <si>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</si>
  <si>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</si>
  <si>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</si>
  <si>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</si>
  <si>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</si>
  <si>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</si>
  <si>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</si>
  <si>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</si>
  <si>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</si>
  <si>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</si>
  <si>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</si>
  <si>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</si>
  <si>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</si>
  <si>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</si>
  <si>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</si>
  <si>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</si>
  <si>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</si>
  <si>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</si>
  <si>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</si>
  <si>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</si>
  <si>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</si>
  <si>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</si>
  <si>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</si>
  <si>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</si>
  <si>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</si>
  <si>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</si>
  <si>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</si>
  <si>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</si>
  <si>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</si>
  <si>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</si>
  <si>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</si>
  <si>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</si>
  <si>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</si>
  <si>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</si>
  <si>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</si>
  <si>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</si>
  <si>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</si>
  <si>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</si>
  <si>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</si>
  <si>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</si>
  <si>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</si>
  <si>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</si>
  <si>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</si>
  <si>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</si>
  <si>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</si>
  <si>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</si>
  <si>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</si>
  <si>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</si>
  <si>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</si>
  <si>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</si>
  <si>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</si>
  <si>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</si>
  <si>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</si>
  <si>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</si>
  <si>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</si>
  <si>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</si>
  <si>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</si>
  <si>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</si>
  <si>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</si>
  <si>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</si>
  <si>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</si>
  <si>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</si>
  <si>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</si>
  <si>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</si>
  <si>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</si>
  <si>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</si>
  <si>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</si>
  <si>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</si>
  <si>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</si>
  <si>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</si>
  <si>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</si>
  <si>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</si>
  <si>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</si>
  <si>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</si>
  <si>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</si>
  <si>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</si>
  <si>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</si>
  <si>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</si>
  <si>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</si>
  <si>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</si>
  <si>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</si>
  <si>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</si>
  <si>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</si>
  <si>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</si>
  <si>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</si>
  <si>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</si>
  <si>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</si>
  <si>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</si>
  <si>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</si>
  <si>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</si>
  <si>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</si>
  <si>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</si>
  <si>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</si>
  <si>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</si>
  <si>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</si>
  <si>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</si>
  <si>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</si>
  <si>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</si>
  <si>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</si>
  <si>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</si>
  <si>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</si>
  <si>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</si>
  <si>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</si>
  <si>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</si>
  <si>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</si>
  <si>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</si>
  <si>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</si>
  <si>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</si>
  <si>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</si>
  <si>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</si>
  <si>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</si>
  <si>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</si>
  <si>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</si>
  <si>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</si>
  <si>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</si>
  <si>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</si>
  <si>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</si>
  <si>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</si>
  <si>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</si>
  <si>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</si>
  <si>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</si>
  <si>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</si>
  <si>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</si>
  <si>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</si>
  <si>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</si>
  <si>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</si>
  <si>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</si>
  <si>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</si>
  <si>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</si>
  <si>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</si>
  <si>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</si>
  <si>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</si>
  <si>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</si>
  <si>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</si>
  <si>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</si>
  <si>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</si>
  <si>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</si>
  <si>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</si>
  <si>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</si>
  <si>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</si>
  <si>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</si>
  <si>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</si>
  <si>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</si>
  <si>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</si>
  <si>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</si>
  <si>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</si>
  <si>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</si>
  <si>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</si>
  <si>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</si>
  <si>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</si>
  <si>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</si>
  <si>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</si>
  <si>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</si>
  <si>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</si>
  <si>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</si>
  <si>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</si>
  <si>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</si>
  <si>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</si>
  <si>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</si>
  <si>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</si>
  <si>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</si>
  <si>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</si>
  <si>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</si>
  <si>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</si>
  <si>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</si>
  <si>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</si>
  <si>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</si>
  <si>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</si>
  <si>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</si>
  <si>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</si>
  <si>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</si>
  <si>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</si>
  <si>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</si>
  <si>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</si>
  <si>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</si>
  <si>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</si>
  <si>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</si>
  <si>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</si>
  <si>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</si>
  <si>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</si>
  <si>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</si>
  <si>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</si>
  <si>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</si>
  <si>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</si>
  <si>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</si>
  <si>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</si>
  <si>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</si>
  <si>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</si>
  <si>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</si>
  <si>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</si>
  <si>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</si>
  <si>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</si>
  <si>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</si>
  <si>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</si>
  <si>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</si>
  <si>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</si>
  <si>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</si>
  <si>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</si>
  <si>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</si>
  <si>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</si>
  <si>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</si>
  <si>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</si>
  <si>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</si>
  <si>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</si>
  <si>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</si>
  <si>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</si>
  <si>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</si>
  <si>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</si>
  <si>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</si>
  <si>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</si>
  <si>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</si>
  <si>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</si>
  <si>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</si>
  <si>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</si>
  <si>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</si>
  <si>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</si>
  <si>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</si>
  <si>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</si>
  <si>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</si>
  <si>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</si>
  <si>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</si>
  <si>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</si>
  <si>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</si>
  <si>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</si>
  <si>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</si>
  <si>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</si>
  <si>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</si>
  <si>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</si>
  <si>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</si>
  <si>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</si>
  <si>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</si>
  <si>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</si>
  <si>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</si>
  <si>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</si>
  <si>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</si>
  <si>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</si>
  <si>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</si>
  <si>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</si>
  <si>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</si>
  <si>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</si>
  <si>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</si>
  <si>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</si>
  <si>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</si>
  <si>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</si>
  <si>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</si>
  <si>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</si>
  <si>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</si>
  <si>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</si>
  <si>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</si>
  <si>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</si>
  <si>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</si>
  <si>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</si>
  <si>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</si>
  <si>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</si>
  <si>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</si>
  <si>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</si>
  <si>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</si>
  <si>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</si>
  <si>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</si>
  <si>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</si>
  <si>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</si>
  <si>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</si>
  <si>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</si>
  <si>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</si>
  <si>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</si>
  <si>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</si>
  <si>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</si>
  <si>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</si>
  <si>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</si>
  <si>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</si>
  <si>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</si>
  <si>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</si>
  <si>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</si>
  <si>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</si>
  <si>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</si>
  <si>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</si>
  <si>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</si>
  <si>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</si>
  <si>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</si>
  <si>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</si>
  <si>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</si>
  <si>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</si>
  <si>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</si>
  <si>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</si>
  <si>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</si>
  <si>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</si>
  <si>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</si>
  <si>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</si>
  <si>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</si>
  <si>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</si>
  <si>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</si>
  <si>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</si>
  <si>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</si>
  <si>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</si>
  <si>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</si>
  <si>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</si>
  <si>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</si>
  <si>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</si>
  <si>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</si>
  <si>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</si>
  <si>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</si>
  <si>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</si>
  <si>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</si>
  <si>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</si>
  <si>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</si>
  <si>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</si>
  <si>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</si>
  <si>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</si>
  <si>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</si>
  <si>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</si>
  <si>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</si>
  <si>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</si>
  <si>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</si>
  <si>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</si>
  <si>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</si>
  <si>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</si>
  <si>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</si>
  <si>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</si>
  <si>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</si>
  <si>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</si>
  <si>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</si>
  <si>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</si>
  <si>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</si>
  <si>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</si>
  <si>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</si>
  <si>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</si>
  <si>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</si>
  <si>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</si>
  <si>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</si>
  <si>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</si>
  <si>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</si>
  <si>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</si>
  <si>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</si>
  <si>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</si>
  <si>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</si>
  <si>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</si>
  <si>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</si>
  <si>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</si>
  <si>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</si>
  <si>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</si>
  <si>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</si>
  <si>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</si>
  <si>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</si>
  <si>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</si>
  <si>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</si>
  <si>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</si>
  <si>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</si>
  <si>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</si>
  <si>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</si>
  <si>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</si>
  <si>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</si>
  <si>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</si>
  <si>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</si>
  <si>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</si>
  <si>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</si>
  <si>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</si>
  <si>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</si>
  <si>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</si>
  <si>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</si>
  <si>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</si>
  <si>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</si>
  <si>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</si>
  <si>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</si>
  <si>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</si>
  <si>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</si>
  <si>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</si>
  <si>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</si>
  <si>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</si>
  <si>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</si>
  <si>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</si>
  <si>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</si>
  <si>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</si>
  <si>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</si>
  <si>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</si>
  <si>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</si>
  <si>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</si>
  <si>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</si>
  <si>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</si>
  <si>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</si>
  <si>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</si>
  <si>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</si>
  <si>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</si>
  <si>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</si>
  <si>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</si>
  <si>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</si>
  <si>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</si>
  <si>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</si>
  <si>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</si>
  <si>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</si>
  <si>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</si>
  <si>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</si>
  <si>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</si>
  <si>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</si>
  <si>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</si>
  <si>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</si>
  <si>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</si>
  <si>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</si>
  <si>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</si>
  <si>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</si>
  <si>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</si>
  <si>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</si>
  <si>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</si>
  <si>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</si>
  <si>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</si>
  <si>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</si>
  <si>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</si>
  <si>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</si>
  <si>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</si>
  <si>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</si>
  <si>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</si>
  <si>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</si>
  <si>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</si>
  <si>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</si>
  <si>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</si>
  <si>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</si>
  <si>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</si>
  <si>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</si>
  <si>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</si>
  <si>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</si>
  <si>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</si>
  <si>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</si>
  <si>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</si>
  <si>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</si>
  <si>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</si>
  <si>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</si>
  <si>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</si>
  <si>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</si>
  <si>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</si>
  <si>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</si>
  <si>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</si>
  <si>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</si>
  <si>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</si>
  <si>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</si>
  <si>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</si>
  <si>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</si>
  <si>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</si>
  <si>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</si>
  <si>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</si>
  <si>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</si>
  <si>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</si>
  <si>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</si>
  <si>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</si>
  <si>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</si>
  <si>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</si>
  <si>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</si>
  <si>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</si>
  <si>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</si>
  <si>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</si>
  <si>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</si>
  <si>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</si>
  <si>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</si>
  <si>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</si>
  <si>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</si>
  <si>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</si>
  <si>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</si>
  <si>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</si>
  <si>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</si>
  <si>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</si>
  <si>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</si>
  <si>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</si>
  <si>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</si>
  <si>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</si>
  <si>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</si>
  <si>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</si>
  <si>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</si>
  <si>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</si>
  <si>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</si>
  <si>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</si>
  <si>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</si>
  <si>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</si>
  <si>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</si>
  <si>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</si>
  <si>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</si>
  <si>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</si>
  <si>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</si>
  <si>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</si>
  <si>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</si>
  <si>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</si>
  <si>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</si>
  <si>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</si>
  <si>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</si>
  <si>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</si>
  <si>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</si>
  <si>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</si>
  <si>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</si>
  <si>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</si>
  <si>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</si>
  <si>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</si>
  <si>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</si>
  <si>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</si>
  <si>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</si>
  <si>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</si>
  <si>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</si>
  <si>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</si>
  <si>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</si>
  <si>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</si>
  <si>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</si>
  <si>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</si>
  <si>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</si>
  <si>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</si>
  <si>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</si>
  <si>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</si>
  <si>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</si>
  <si>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</si>
  <si>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</si>
  <si>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</si>
  <si>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</si>
  <si>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</si>
  <si>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</si>
  <si>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</si>
  <si>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</si>
  <si>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</si>
  <si>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</si>
  <si>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</si>
  <si>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</si>
  <si>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</si>
  <si>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</si>
  <si>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</si>
  <si>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</si>
  <si>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</si>
  <si>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</si>
  <si>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</si>
  <si>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</si>
  <si>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</si>
  <si>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</si>
  <si>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</si>
  <si>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</si>
  <si>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</si>
  <si>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</si>
  <si>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</si>
  <si>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</si>
  <si>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</si>
  <si>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</si>
  <si>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</si>
  <si>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</si>
  <si>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</si>
  <si>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</si>
  <si>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</si>
  <si>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</si>
  <si>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</si>
  <si>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</si>
  <si>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</si>
  <si>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</si>
  <si>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</si>
  <si>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</si>
  <si>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</si>
  <si>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</si>
  <si>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</si>
  <si>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</si>
  <si>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</si>
  <si>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</si>
  <si>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</si>
  <si>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</si>
  <si>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</si>
  <si>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</si>
  <si>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</si>
  <si>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</si>
  <si>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</si>
  <si>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</si>
  <si>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</si>
  <si>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</si>
  <si>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</si>
  <si>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</si>
  <si>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</si>
  <si>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</si>
  <si>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</si>
  <si>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</si>
  <si>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</si>
  <si>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</si>
  <si>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</si>
  <si>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</si>
  <si>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</si>
  <si>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</si>
  <si>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</si>
  <si>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</si>
  <si>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</si>
  <si>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</si>
  <si>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</si>
  <si>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</si>
  <si>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</si>
  <si>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</si>
  <si>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</si>
  <si>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</si>
  <si>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</si>
  <si>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</si>
  <si>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</si>
  <si>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</si>
  <si>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</si>
  <si>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</si>
  <si>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</si>
  <si>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</si>
  <si>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</si>
  <si>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</si>
  <si>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</si>
  <si>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</si>
  <si>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</si>
  <si>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</si>
  <si>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</si>
  <si>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</si>
  <si>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</si>
  <si>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</si>
  <si>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</si>
  <si>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</si>
  <si>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</si>
  <si>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</si>
  <si>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</si>
  <si>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</si>
  <si>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</si>
  <si>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</si>
  <si>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</si>
  <si>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</si>
  <si>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</si>
  <si>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</si>
  <si>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</si>
  <si>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</si>
  <si>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</si>
  <si>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</si>
  <si>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</si>
  <si>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</si>
  <si>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</si>
  <si>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</si>
  <si>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</si>
  <si>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</si>
  <si>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</si>
  <si>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</si>
  <si>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</si>
  <si>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</si>
  <si>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</si>
  <si>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</si>
  <si>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</si>
  <si>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</si>
  <si>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</si>
  <si>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</si>
  <si>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</si>
  <si>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</si>
  <si>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</si>
  <si>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</si>
  <si>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</si>
  <si>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</si>
  <si>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</si>
  <si>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</si>
  <si>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</si>
  <si>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</si>
  <si>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</si>
  <si>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</si>
  <si>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</si>
  <si>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</si>
  <si>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</si>
  <si>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</si>
  <si>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</si>
  <si>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</si>
  <si>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</si>
  <si>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</si>
  <si>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</si>
  <si>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</si>
  <si>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</si>
  <si>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</si>
  <si>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</si>
  <si>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</si>
  <si>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</si>
  <si>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</si>
  <si>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</si>
  <si>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</si>
  <si>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</si>
  <si>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</si>
  <si>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</si>
  <si>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</si>
  <si>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</si>
  <si>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</si>
  <si>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</si>
  <si>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</si>
  <si>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</si>
  <si>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</si>
  <si>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</si>
  <si>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</si>
  <si>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</si>
  <si>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</si>
  <si>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</si>
  <si>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</si>
  <si>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</si>
  <si>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</si>
  <si>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</si>
  <si>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</si>
  <si>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</si>
  <si>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</si>
  <si>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</si>
  <si>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</si>
  <si>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</si>
  <si>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</si>
  <si>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</si>
  <si>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</si>
  <si>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</si>
  <si>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</si>
  <si>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</si>
  <si>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</si>
  <si>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</si>
  <si>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</si>
  <si>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</si>
  <si>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</si>
  <si>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</si>
  <si>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</si>
  <si>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</si>
  <si>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</si>
  <si>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</si>
  <si>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</si>
  <si>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</si>
  <si>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</si>
  <si>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</si>
  <si>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</si>
  <si>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</si>
  <si>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</si>
  <si>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</si>
  <si>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</si>
  <si>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</si>
  <si>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</si>
  <si>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</si>
  <si>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</si>
  <si>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</si>
  <si>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</si>
  <si>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</si>
  <si>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</si>
  <si>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</si>
  <si>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</si>
  <si>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</si>
  <si>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</si>
  <si>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</si>
  <si>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</si>
  <si>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</si>
  <si>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</si>
  <si>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</si>
  <si>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</si>
  <si>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</si>
  <si>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</si>
  <si>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</si>
  <si>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</si>
  <si>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</si>
  <si>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</si>
  <si>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</si>
  <si>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</si>
  <si>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</si>
  <si>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</si>
  <si>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</si>
  <si>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</si>
  <si>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</si>
  <si>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</si>
  <si>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</si>
  <si>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</si>
  <si>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</si>
  <si>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</si>
  <si>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</si>
  <si>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</si>
  <si>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</si>
  <si>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</si>
  <si>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</si>
  <si>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</si>
  <si>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</si>
  <si>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</si>
  <si>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</si>
  <si>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</si>
  <si>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</si>
  <si>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</si>
  <si>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</si>
  <si>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</si>
  <si>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</si>
  <si>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</si>
  <si>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</si>
  <si>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</si>
  <si>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</si>
  <si>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</si>
  <si>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</si>
  <si>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</si>
  <si>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</si>
  <si>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</si>
  <si>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</si>
  <si>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</si>
  <si>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</si>
  <si>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</si>
  <si>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</si>
  <si>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</si>
  <si>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</si>
  <si>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</si>
  <si>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</si>
  <si>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</si>
  <si>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</si>
  <si>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</si>
  <si>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</si>
  <si>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</si>
  <si>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</si>
  <si>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</si>
  <si>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</si>
  <si>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</si>
  <si>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</si>
  <si>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</si>
  <si>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</si>
  <si>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</si>
  <si>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</si>
  <si>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</si>
  <si>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</si>
  <si>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</si>
  <si>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</si>
  <si>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</si>
  <si>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</si>
  <si>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</si>
  <si>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</si>
  <si>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</si>
  <si>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</si>
  <si>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</si>
  <si>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</si>
  <si>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</si>
  <si>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</si>
  <si>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</si>
  <si>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</si>
  <si>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</si>
  <si>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</si>
  <si>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</si>
  <si>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</si>
  <si>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</si>
  <si>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</si>
  <si>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</si>
  <si>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</si>
  <si>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</si>
  <si>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</si>
  <si>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</si>
  <si>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</si>
  <si>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</si>
  <si>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</si>
  <si>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</si>
  <si>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</si>
  <si>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</si>
  <si>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</si>
  <si>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</si>
  <si>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</si>
  <si>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</si>
  <si>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</si>
  <si>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</si>
  <si>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</si>
  <si>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</si>
  <si>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</si>
  <si>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</si>
  <si>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</si>
  <si>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</si>
  <si>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</si>
  <si>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</si>
  <si>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</si>
  <si>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</si>
  <si>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</si>
  <si>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</si>
  <si>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</si>
  <si>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</si>
  <si>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</si>
  <si>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</si>
  <si>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</si>
  <si>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</si>
  <si>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</si>
  <si>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</si>
  <si>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</si>
  <si>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</si>
  <si>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</si>
  <si>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</si>
  <si>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</si>
  <si>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</si>
  <si>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</si>
  <si>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</si>
  <si>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</si>
  <si>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</si>
  <si>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</si>
  <si>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</si>
  <si>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</si>
  <si>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</si>
  <si>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</si>
  <si>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</si>
  <si>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</si>
  <si>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</si>
  <si>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</si>
  <si>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</si>
  <si>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</si>
  <si>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</si>
  <si>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</si>
  <si>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</si>
  <si>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</si>
  <si>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</si>
  <si>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</si>
  <si>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</si>
  <si>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</si>
  <si>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</si>
  <si>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</si>
  <si>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</si>
  <si>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</si>
  <si>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</si>
  <si>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</si>
  <si>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</si>
  <si>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</si>
  <si>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</si>
  <si>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</si>
  <si>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</si>
  <si>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</si>
  <si>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</si>
  <si>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</si>
  <si>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</si>
  <si>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</si>
  <si>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</si>
  <si>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</si>
  <si>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</si>
  <si>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</si>
  <si>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</si>
  <si>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</si>
  <si>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</si>
  <si>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</si>
  <si>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</si>
  <si>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</si>
  <si>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</si>
  <si>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</si>
  <si>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</si>
  <si>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</si>
  <si>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</si>
  <si>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</si>
  <si>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</si>
  <si>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</si>
  <si>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</si>
  <si>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</si>
  <si>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</si>
  <si>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</si>
  <si>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</si>
  <si>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</si>
  <si>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</si>
  <si>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</si>
  <si>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</si>
  <si>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</si>
  <si>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</si>
  <si>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</si>
  <si>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</si>
  <si>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</si>
  <si>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</si>
  <si>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</si>
  <si>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</si>
  <si>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</si>
  <si>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</si>
  <si>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</si>
  <si>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</si>
  <si>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</si>
  <si>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</si>
  <si>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</si>
  <si>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</si>
  <si>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</si>
  <si>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</si>
  <si>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</si>
  <si>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</si>
  <si>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</si>
  <si>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</si>
  <si>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</si>
  <si>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</si>
  <si>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</si>
  <si>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</si>
  <si>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</si>
  <si>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</si>
  <si>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</si>
  <si>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</si>
  <si>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</si>
  <si>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</si>
  <si>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</si>
  <si>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</si>
  <si>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</si>
  <si>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</si>
  <si>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</si>
  <si>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</si>
  <si>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</si>
  <si>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</si>
  <si>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</si>
  <si>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</si>
  <si>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</si>
  <si>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</si>
  <si>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</si>
  <si>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</si>
  <si>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</si>
  <si>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</si>
  <si>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</si>
  <si>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</si>
  <si>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</si>
  <si>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</si>
  <si>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</si>
  <si>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</si>
  <si>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</si>
  <si>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</si>
  <si>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</si>
  <si>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</si>
  <si>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</si>
  <si>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</si>
  <si>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</si>
  <si>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</si>
  <si>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</si>
  <si>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</si>
  <si>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</si>
  <si>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</si>
  <si>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</si>
  <si>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</si>
  <si>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</si>
  <si>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</si>
  <si>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</si>
  <si>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</si>
  <si>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</si>
  <si>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</si>
  <si>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</si>
  <si>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</si>
  <si>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</si>
  <si>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</si>
  <si>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</si>
  <si>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</si>
  <si>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</si>
  <si>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</si>
  <si>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</si>
  <si>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</si>
  <si>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</si>
  <si>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</si>
  <si>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</si>
  <si>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</si>
  <si>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</si>
  <si>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</si>
  <si>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</si>
  <si>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</si>
  <si>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</si>
  <si>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</si>
  <si>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</si>
  <si>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</si>
  <si>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</si>
  <si>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</si>
  <si>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</si>
  <si>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</si>
  <si>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</si>
  <si>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</si>
  <si>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</si>
  <si>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</si>
  <si>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</si>
  <si>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</si>
  <si>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</si>
  <si>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</si>
  <si>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</si>
  <si>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</si>
  <si>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</si>
  <si>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</si>
  <si>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</si>
  <si>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</si>
  <si>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</si>
  <si>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</si>
  <si>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</si>
  <si>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</si>
  <si>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</si>
  <si>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</si>
  <si>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</si>
  <si>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</si>
  <si>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</si>
  <si>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</si>
  <si>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</si>
  <si>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</si>
  <si>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</si>
  <si>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</si>
  <si>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</si>
  <si>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</si>
  <si>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</si>
  <si>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</si>
  <si>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</si>
  <si>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</si>
  <si>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</si>
  <si>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</si>
  <si>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</si>
  <si>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</si>
  <si>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</si>
  <si>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</si>
  <si>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</si>
  <si>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</si>
  <si>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</si>
  <si>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</si>
  <si>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</si>
  <si>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</si>
  <si>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</si>
  <si>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</si>
  <si>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</si>
  <si>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</si>
  <si>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</si>
  <si>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</si>
  <si>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</si>
  <si>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</si>
  <si>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</si>
  <si>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</si>
  <si>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</si>
  <si>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</si>
  <si>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</si>
  <si>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</si>
  <si>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</si>
  <si>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</si>
  <si>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</si>
  <si>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</si>
  <si>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</si>
  <si>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</si>
  <si>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</si>
  <si>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</si>
  <si>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</si>
  <si>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</si>
  <si>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</si>
  <si>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</si>
  <si>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</si>
  <si>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</si>
  <si>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</si>
  <si>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</si>
  <si>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</si>
  <si>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</si>
  <si>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</si>
  <si>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</si>
  <si>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</si>
  <si>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</si>
  <si>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</si>
  <si>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</si>
  <si>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</si>
  <si>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</si>
  <si>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</si>
  <si>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</si>
  <si>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</si>
  <si>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</si>
  <si>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</si>
  <si>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</si>
  <si>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</si>
  <si>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</si>
  <si>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</si>
  <si>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</si>
  <si>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</si>
  <si>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</si>
  <si>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</si>
  <si>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</si>
  <si>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</si>
  <si>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</si>
  <si>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</si>
  <si>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</si>
  <si>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</si>
  <si>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</si>
  <si>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</si>
  <si>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</si>
  <si>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</si>
  <si>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</si>
  <si>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</si>
  <si>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</si>
  <si>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</si>
  <si>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</si>
  <si>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</si>
  <si>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</si>
  <si>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</si>
  <si>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</si>
  <si>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</si>
  <si>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</si>
  <si>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</si>
  <si>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</si>
  <si>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</si>
  <si>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</si>
  <si>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</si>
  <si>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</si>
  <si>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</si>
  <si>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</si>
  <si>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</si>
  <si>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</si>
  <si>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</si>
  <si>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</si>
  <si>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</si>
  <si>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</si>
  <si>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</si>
  <si>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</si>
  <si>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</si>
  <si>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</si>
  <si>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</si>
  <si>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</si>
  <si>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</si>
  <si>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</si>
  <si>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</si>
  <si>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</si>
  <si>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</si>
  <si>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</si>
  <si>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</si>
  <si>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</si>
  <si>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</si>
  <si>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</si>
  <si>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</si>
  <si>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</si>
  <si>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</si>
  <si>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</si>
  <si>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</si>
  <si>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</si>
  <si>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</si>
  <si>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</si>
  <si>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</si>
  <si>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</si>
  <si>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</si>
  <si>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</si>
  <si>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</si>
  <si>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</si>
  <si>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</si>
  <si>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</si>
  <si>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</si>
  <si>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</si>
  <si>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</si>
  <si>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</si>
  <si>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</si>
  <si>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</si>
  <si>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</si>
  <si>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</si>
  <si>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</si>
  <si>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</si>
  <si>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</si>
  <si>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</si>
  <si>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</si>
  <si>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</si>
  <si>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</si>
  <si>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</si>
  <si>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</si>
  <si>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</si>
  <si>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</si>
  <si>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</si>
  <si>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</si>
  <si>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</si>
  <si>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</si>
  <si>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</si>
  <si>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</si>
  <si>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</si>
  <si>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</si>
  <si>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</si>
  <si>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</si>
  <si>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</si>
  <si>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</si>
  <si>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</si>
  <si>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</si>
  <si>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</si>
  <si>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</si>
  <si>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</si>
  <si>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</si>
  <si>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</si>
  <si>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</si>
  <si>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</si>
  <si>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</si>
  <si>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</si>
  <si>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</si>
  <si>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</si>
  <si>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</si>
  <si>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</si>
  <si>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</si>
  <si>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</si>
  <si>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</si>
  <si>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</si>
  <si>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</si>
  <si>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</si>
  <si>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</si>
  <si>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</si>
  <si>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</si>
  <si>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</si>
  <si>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</si>
  <si>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</si>
  <si>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</si>
  <si>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</si>
  <si>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</si>
  <si>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</si>
  <si>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</si>
  <si>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</si>
  <si>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</si>
  <si>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</si>
  <si>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</si>
  <si>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</si>
  <si>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</si>
  <si>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</si>
  <si>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</si>
  <si>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</si>
  <si>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</si>
  <si>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</si>
  <si>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</si>
  <si>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</si>
  <si>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</si>
  <si>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</si>
  <si>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</si>
  <si>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</si>
  <si>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</si>
  <si>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</si>
  <si>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</si>
  <si>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</si>
  <si>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</si>
  <si>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</si>
  <si>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</si>
  <si>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</si>
  <si>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</si>
  <si>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</si>
  <si>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</si>
  <si>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</si>
  <si>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</si>
  <si>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</si>
  <si>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</si>
  <si>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</si>
  <si>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</si>
  <si>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</si>
  <si>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</si>
  <si>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</si>
  <si>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</si>
  <si>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</si>
  <si>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</si>
  <si>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</si>
  <si>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</si>
  <si>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</si>
  <si>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</si>
  <si>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</si>
  <si>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</si>
  <si>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</si>
  <si>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</si>
  <si>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</si>
  <si>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</si>
  <si>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</si>
  <si>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</si>
  <si>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</si>
  <si>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</si>
  <si>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</si>
  <si>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</si>
  <si>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</si>
  <si>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</si>
  <si>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</si>
  <si>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</si>
  <si>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</si>
  <si>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</si>
  <si>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</si>
  <si>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</si>
  <si>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</si>
  <si>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</si>
  <si>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</si>
  <si>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</si>
  <si>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</si>
  <si>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</si>
  <si>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</si>
  <si>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</si>
  <si>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</si>
  <si>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</si>
  <si>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</si>
  <si>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</si>
  <si>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</si>
  <si>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</si>
  <si>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</si>
  <si>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</si>
  <si>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</si>
  <si>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</si>
  <si>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</si>
  <si>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</si>
  <si>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</si>
  <si>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</si>
  <si>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</si>
  <si>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</si>
  <si>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</si>
  <si>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</si>
  <si>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</si>
  <si>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</si>
  <si>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</si>
  <si>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</si>
  <si>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</si>
  <si>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</si>
  <si>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</si>
  <si>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</si>
  <si>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</si>
  <si>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</si>
  <si>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</si>
  <si>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</si>
  <si>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</si>
  <si>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</si>
  <si>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</si>
  <si>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</si>
  <si>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</si>
  <si>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</si>
  <si>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</si>
  <si>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</si>
  <si>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</si>
  <si>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</si>
  <si>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</si>
  <si>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</si>
  <si>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</si>
  <si>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</si>
  <si>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</si>
  <si>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</si>
  <si>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</si>
  <si>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</si>
  <si>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</si>
  <si>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</si>
  <si>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</si>
  <si>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</si>
  <si>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</si>
  <si>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</si>
  <si>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</si>
  <si>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</si>
  <si>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</si>
  <si>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</si>
  <si>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</si>
  <si>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</si>
  <si>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</si>
  <si>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</si>
  <si>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</si>
  <si>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</si>
  <si>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</si>
  <si>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</si>
  <si>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</si>
  <si>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</si>
  <si>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</si>
  <si>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</si>
  <si>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</si>
  <si>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</si>
  <si>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</si>
  <si>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</si>
  <si>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</si>
  <si>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</si>
  <si>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</si>
  <si>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</si>
  <si>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</si>
  <si>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</si>
  <si>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</si>
  <si>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</si>
  <si>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</si>
  <si>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</si>
  <si>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</si>
  <si>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</si>
  <si>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</si>
  <si>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</si>
  <si>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</si>
  <si>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</si>
  <si>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</si>
  <si>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</si>
  <si>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</si>
  <si>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</si>
  <si>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</si>
  <si>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</si>
  <si>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</si>
  <si>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</si>
  <si>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</si>
  <si>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</si>
  <si>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</si>
  <si>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</si>
  <si>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</si>
  <si>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</si>
  <si>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</si>
  <si>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</si>
  <si>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</si>
  <si>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</si>
  <si>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</si>
  <si>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</si>
  <si>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</si>
  <si>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</si>
  <si>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</si>
  <si>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</si>
  <si>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</si>
  <si>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</si>
  <si>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</si>
  <si>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</si>
  <si>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</si>
  <si>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</si>
  <si>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</si>
  <si>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</si>
  <si>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</si>
  <si>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</si>
  <si>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</si>
  <si>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</si>
  <si>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</si>
  <si>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</si>
  <si>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</si>
  <si>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</si>
  <si>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</si>
  <si>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</si>
  <si>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</si>
  <si>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</si>
  <si>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</si>
  <si>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</si>
  <si>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</si>
  <si>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</si>
  <si>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</si>
  <si>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</si>
  <si>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</si>
  <si>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</si>
  <si>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</si>
  <si>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</si>
  <si>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</si>
  <si>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</si>
  <si>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</si>
  <si>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</si>
  <si>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</si>
  <si>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</si>
  <si>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</si>
  <si>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</si>
  <si>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</si>
  <si>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</si>
  <si>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</si>
  <si>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</si>
  <si>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</si>
  <si>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</si>
  <si>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</si>
  <si>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</si>
  <si>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</si>
  <si>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</si>
  <si>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</si>
  <si>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</si>
  <si>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</si>
  <si>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</si>
  <si>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</si>
  <si>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</si>
  <si>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</si>
  <si>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</si>
  <si>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</si>
  <si>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</si>
  <si>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</si>
  <si>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</si>
  <si>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</si>
  <si>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</si>
  <si>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</si>
  <si>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</si>
  <si>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</si>
  <si>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</si>
  <si>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</si>
  <si>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</si>
  <si>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</si>
  <si>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</si>
  <si>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</si>
  <si>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</si>
  <si>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</si>
  <si>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</si>
  <si>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</si>
  <si>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</si>
  <si>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</si>
  <si>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</si>
  <si>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</si>
  <si>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</si>
  <si>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</si>
  <si>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</si>
  <si>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</si>
  <si>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</si>
  <si>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</si>
  <si>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</si>
  <si>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</si>
  <si>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</si>
  <si>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</si>
  <si>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</si>
  <si>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</si>
  <si>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</si>
  <si>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</si>
  <si>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</si>
  <si>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</si>
  <si>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</si>
  <si>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</si>
  <si>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</si>
  <si>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</si>
  <si>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</si>
  <si>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</si>
  <si>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</si>
  <si>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</si>
  <si>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</si>
  <si>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</si>
  <si>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</si>
  <si>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</si>
  <si>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</si>
  <si>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</si>
  <si>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</si>
  <si>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</si>
  <si>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</si>
  <si>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</si>
  <si>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</si>
  <si>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</si>
  <si>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</si>
  <si>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</si>
  <si>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</si>
  <si>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</si>
  <si>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</si>
  <si>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</si>
  <si>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</si>
  <si>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</si>
  <si>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</si>
  <si>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</si>
  <si>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</si>
  <si>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</si>
  <si>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</si>
  <si>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</si>
  <si>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</si>
  <si>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</si>
  <si>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</si>
  <si>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</si>
  <si>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</si>
  <si>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</si>
  <si>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</si>
  <si>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</si>
  <si>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</si>
  <si>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</si>
  <si>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</si>
  <si>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</si>
  <si>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</si>
  <si>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</si>
  <si>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</si>
  <si>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</si>
  <si>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</si>
  <si>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</si>
  <si>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</si>
  <si>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</si>
  <si>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</si>
  <si>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</si>
  <si>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</si>
  <si>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</si>
  <si>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</si>
  <si>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</si>
  <si>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</si>
  <si>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</si>
  <si>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</si>
  <si>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</si>
  <si>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</si>
  <si>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</si>
  <si>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</si>
  <si>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</si>
  <si>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</si>
  <si>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</si>
  <si>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</si>
  <si>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</si>
  <si>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</si>
  <si>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</si>
  <si>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</si>
  <si>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</si>
  <si>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</si>
  <si>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</si>
  <si>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</si>
  <si>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</si>
  <si>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</si>
  <si>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</si>
  <si>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</si>
  <si>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</si>
  <si>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</si>
  <si>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</si>
  <si>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</si>
  <si>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</si>
  <si>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</si>
  <si>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</si>
  <si>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</si>
  <si>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</si>
  <si>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</si>
  <si>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</si>
  <si>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</si>
  <si>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</si>
  <si>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</si>
  <si>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</si>
  <si>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</si>
  <si>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</si>
  <si>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</si>
  <si>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</si>
  <si>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</si>
  <si>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</si>
  <si>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</si>
  <si>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</si>
  <si>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</si>
  <si>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</si>
  <si>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</si>
  <si>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</si>
  <si>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</si>
  <si>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</si>
  <si>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</si>
  <si>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</si>
  <si>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</si>
  <si>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</si>
  <si>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</si>
  <si>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</si>
  <si>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</si>
  <si>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</si>
  <si>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</si>
  <si>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</si>
  <si>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</si>
  <si>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</si>
  <si>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</si>
  <si>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</si>
  <si>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</si>
  <si>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</si>
  <si>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</si>
  <si>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</si>
  <si>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</si>
  <si>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</si>
  <si>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</si>
  <si>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</si>
  <si>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</si>
  <si>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</si>
  <si>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</si>
  <si>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</si>
  <si>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</si>
  <si>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</si>
  <si>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</si>
  <si>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</si>
  <si>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</si>
  <si>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</si>
  <si>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</si>
  <si>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</si>
  <si>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</si>
  <si>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</si>
  <si>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</si>
  <si>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</si>
  <si>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</si>
  <si>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</si>
  <si>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</si>
  <si>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</si>
  <si>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</si>
  <si>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</si>
  <si>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</si>
  <si>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</si>
  <si>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</si>
  <si>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</si>
  <si>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</si>
  <si>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</si>
  <si>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</si>
  <si>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</si>
  <si>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</si>
  <si>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</si>
  <si>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</si>
  <si>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</si>
  <si>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</si>
  <si>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</si>
  <si>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</si>
  <si>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</si>
  <si>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</si>
  <si>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</si>
  <si>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</si>
  <si>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</si>
  <si>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</si>
  <si>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</si>
  <si>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</si>
  <si>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</si>
  <si>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</si>
  <si>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</si>
  <si>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</si>
  <si>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</si>
  <si>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</si>
  <si>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</si>
  <si>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</si>
  <si>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</si>
  <si>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</si>
  <si>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</si>
  <si>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</si>
  <si>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</si>
  <si>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</si>
  <si>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</si>
  <si>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</si>
  <si>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</si>
  <si>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</si>
  <si>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</si>
  <si>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</si>
  <si>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</si>
  <si>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</si>
  <si>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</si>
  <si>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</si>
  <si>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</si>
  <si>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</si>
  <si>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</si>
  <si>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</si>
  <si>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</si>
  <si>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</si>
  <si>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</si>
  <si>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</si>
  <si>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</si>
  <si>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</si>
  <si>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</si>
  <si>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</si>
  <si>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</si>
  <si>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</si>
  <si>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</si>
  <si>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</si>
  <si>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</si>
  <si>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</si>
  <si>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</si>
  <si>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</si>
  <si>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</si>
  <si>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</si>
  <si>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</si>
  <si>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</si>
  <si>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</si>
  <si>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</si>
  <si>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</si>
  <si>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</si>
  <si>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</si>
  <si>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</si>
  <si>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</si>
  <si>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</si>
  <si>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</si>
  <si>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</si>
  <si>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</si>
  <si>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</si>
  <si>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</si>
  <si>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</si>
  <si>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</si>
  <si>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</si>
  <si>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</si>
  <si>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</si>
  <si>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</si>
  <si>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</si>
  <si>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</si>
  <si>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</si>
  <si>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</si>
  <si>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</si>
  <si>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</si>
  <si>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</si>
  <si>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</si>
  <si>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</si>
  <si>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</si>
  <si>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</si>
  <si>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</si>
  <si>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</si>
  <si>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</si>
  <si>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</si>
  <si>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</si>
  <si>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</si>
  <si>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</si>
  <si>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</si>
  <si>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</si>
  <si>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</si>
  <si>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</si>
  <si>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</si>
  <si>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</si>
  <si>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</si>
  <si>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</si>
  <si>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</si>
  <si>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</si>
  <si>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</si>
  <si>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</si>
  <si>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</si>
  <si>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</si>
  <si>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</si>
  <si>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</si>
  <si>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</si>
  <si>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</si>
  <si>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</si>
  <si>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</si>
  <si>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</si>
  <si>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</si>
  <si>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</si>
  <si>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</si>
  <si>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</si>
  <si>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</si>
  <si>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</si>
  <si>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</si>
  <si>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</si>
  <si>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</si>
  <si>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</si>
  <si>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</si>
  <si>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</si>
  <si>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</si>
  <si>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</si>
  <si>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</si>
  <si>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</si>
  <si>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</si>
  <si>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</si>
  <si>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</si>
  <si>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</si>
  <si>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</si>
  <si>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</si>
  <si>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</si>
  <si>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</si>
  <si>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</si>
  <si>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</si>
  <si>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</si>
  <si>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</si>
  <si>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</si>
  <si>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</si>
  <si>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</si>
  <si>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</si>
  <si>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</si>
  <si>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</si>
  <si>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</si>
  <si>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</si>
  <si>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</si>
  <si>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</si>
  <si>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</si>
  <si>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</si>
  <si>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</si>
  <si>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</si>
  <si>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</si>
  <si>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</si>
  <si>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</si>
  <si>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</si>
  <si>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</si>
  <si>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</si>
  <si>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</si>
  <si>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</si>
  <si>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</si>
  <si>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</si>
  <si>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</si>
  <si>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</si>
  <si>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</si>
  <si>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</si>
  <si>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</si>
  <si>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</si>
  <si>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</si>
  <si>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</si>
  <si>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</si>
  <si>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</si>
  <si>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</si>
  <si>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</si>
  <si>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</si>
  <si>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</si>
  <si>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</si>
  <si>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</si>
  <si>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</si>
  <si>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</si>
  <si>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</si>
  <si>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</si>
  <si>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</si>
  <si>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</si>
  <si>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</si>
  <si>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</si>
  <si>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</si>
  <si>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</si>
  <si>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</si>
  <si>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</si>
  <si>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</si>
  <si>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</si>
  <si>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</si>
  <si>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</si>
  <si>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</si>
  <si>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</si>
  <si>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</si>
  <si>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</si>
  <si>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</si>
  <si>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</si>
  <si>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</si>
  <si>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</si>
  <si>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</si>
  <si>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</si>
  <si>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</si>
  <si>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</si>
  <si>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</si>
  <si>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</si>
  <si>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</si>
  <si>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</si>
  <si>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</si>
  <si>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</si>
  <si>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</si>
  <si>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</si>
  <si>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</si>
  <si>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</si>
  <si>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</si>
  <si>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</si>
  <si>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</si>
  <si>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</si>
  <si>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</si>
  <si>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</si>
  <si>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</si>
  <si>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</si>
  <si>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</si>
  <si>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</si>
  <si>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</si>
  <si>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</si>
  <si>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</si>
  <si>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</si>
  <si>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</si>
  <si>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</si>
  <si>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</si>
  <si>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</si>
  <si>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</si>
  <si>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</si>
  <si>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</si>
  <si>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</si>
  <si>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</si>
  <si>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</si>
  <si>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</si>
  <si>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</si>
  <si>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</si>
  <si>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</si>
  <si>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</si>
  <si>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</si>
  <si>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</si>
  <si>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</si>
  <si>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</si>
  <si>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</si>
  <si>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</si>
  <si>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</si>
  <si>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</si>
  <si>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</si>
  <si>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</si>
  <si>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</si>
  <si>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</si>
  <si>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</si>
  <si>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</si>
  <si>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</si>
  <si>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</si>
  <si>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</si>
  <si>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</si>
  <si>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</si>
  <si>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</si>
  <si>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</si>
  <si>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</si>
  <si>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</si>
  <si>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</si>
  <si>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</si>
  <si>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</si>
  <si>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</si>
  <si>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</si>
  <si>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</si>
  <si>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</si>
  <si>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</si>
  <si>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</si>
  <si>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</si>
  <si>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</si>
  <si>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</si>
  <si>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</si>
  <si>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</si>
  <si>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</si>
  <si>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</si>
  <si>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</si>
  <si>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</si>
  <si>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</si>
  <si>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</si>
  <si>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</si>
  <si>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</si>
  <si>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</si>
  <si>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</si>
  <si>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</si>
  <si>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</si>
  <si>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</si>
  <si>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</si>
  <si>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</si>
  <si>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</si>
  <si>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</si>
  <si>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</si>
  <si>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</si>
  <si>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</si>
  <si>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</si>
  <si>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</si>
  <si>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</si>
  <si>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</si>
  <si>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</si>
  <si>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</si>
  <si>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</si>
  <si>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</si>
  <si>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</si>
  <si>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</si>
  <si>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</si>
  <si>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</si>
  <si>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</si>
  <si>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</si>
  <si>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</si>
  <si>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</si>
  <si>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</si>
  <si>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</si>
  <si>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</si>
  <si>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</si>
  <si>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</si>
  <si>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</si>
  <si>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</si>
  <si>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</si>
  <si>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</si>
  <si>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</si>
  <si>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</si>
  <si>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</si>
  <si>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</si>
  <si>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</si>
  <si>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</si>
  <si>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</si>
  <si>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</si>
  <si>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</si>
  <si>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</si>
  <si>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</si>
  <si>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</si>
  <si>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</si>
  <si>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</si>
  <si>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</si>
  <si>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</si>
  <si>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</si>
  <si>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</si>
  <si>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</si>
  <si>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</si>
  <si>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</si>
  <si>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</si>
  <si>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</si>
  <si>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</si>
  <si>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</si>
  <si>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</si>
  <si>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</si>
  <si>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</si>
  <si>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</si>
  <si>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</si>
  <si>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</si>
  <si>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</si>
  <si>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</si>
  <si>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</si>
  <si>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</si>
  <si>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</si>
  <si>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</si>
  <si>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</si>
  <si>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</si>
  <si>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</si>
  <si>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</si>
  <si>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</si>
  <si>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</si>
  <si>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</si>
  <si>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</si>
  <si>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</si>
  <si>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</si>
  <si>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</si>
  <si>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</si>
  <si>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</si>
  <si>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</si>
  <si>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</si>
  <si>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</si>
  <si>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</si>
  <si>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</si>
  <si>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</si>
  <si>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</si>
  <si>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</si>
  <si>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</si>
  <si>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</si>
  <si>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</si>
  <si>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</si>
  <si>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</si>
  <si>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</si>
  <si>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</si>
  <si>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</si>
  <si>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</si>
  <si>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</si>
  <si>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</si>
  <si>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</si>
  <si>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</si>
  <si>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</si>
  <si>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</si>
  <si>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</si>
  <si>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</si>
  <si>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</si>
  <si>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</si>
  <si>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</si>
  <si>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</si>
  <si>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</si>
  <si>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</si>
  <si>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</si>
  <si>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</si>
  <si>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</si>
  <si>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</si>
  <si>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</si>
  <si>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</si>
  <si>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</si>
  <si>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</si>
  <si>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</si>
  <si>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</si>
  <si>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</si>
  <si>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</si>
  <si>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</si>
  <si>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</si>
  <si>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</si>
  <si>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</si>
  <si>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</si>
  <si>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</si>
  <si>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</si>
  <si>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</si>
  <si>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</si>
  <si>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</si>
  <si>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</si>
  <si>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</si>
  <si>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</si>
  <si>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</si>
  <si>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</si>
  <si>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</si>
  <si>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</si>
  <si>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</si>
  <si>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</si>
  <si>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</si>
  <si>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</si>
  <si>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</si>
  <si>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</si>
  <si>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</si>
  <si>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</si>
  <si>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</si>
  <si>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</si>
  <si>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</si>
  <si>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</si>
  <si>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</si>
  <si>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</si>
  <si>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</si>
  <si>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</si>
  <si>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</si>
  <si>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</si>
  <si>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</si>
  <si>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</si>
  <si>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</si>
  <si>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</si>
  <si>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</si>
  <si>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</si>
  <si>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</si>
  <si>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</si>
  <si>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</si>
  <si>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</si>
  <si>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</si>
  <si>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</si>
  <si>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</si>
  <si>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</si>
  <si>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</si>
  <si>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</si>
  <si>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</si>
  <si>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</si>
  <si>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</si>
  <si>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</si>
  <si>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</si>
  <si>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</si>
  <si>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</si>
  <si>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</si>
  <si>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</si>
  <si>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</si>
  <si>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</si>
  <si>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</si>
  <si>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</si>
  <si>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</si>
  <si>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</si>
  <si>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</si>
  <si>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</si>
  <si>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</si>
  <si>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</si>
  <si>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</si>
  <si>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</si>
  <si>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</si>
  <si>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</si>
  <si>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</si>
  <si>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</si>
  <si>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</si>
  <si>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</si>
  <si>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</si>
  <si>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</si>
  <si>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</si>
  <si>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</si>
  <si>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</si>
  <si>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</si>
  <si>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</si>
  <si>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</si>
  <si>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</si>
  <si>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</si>
  <si>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</si>
  <si>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</si>
  <si>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</si>
  <si>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</si>
  <si>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</si>
  <si>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</si>
  <si>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</si>
  <si>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</si>
  <si>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</si>
  <si>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</si>
  <si>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</si>
  <si>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</si>
  <si>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</si>
  <si>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</si>
  <si>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</si>
  <si>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</si>
  <si>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</si>
  <si>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</si>
  <si>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</si>
  <si>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</si>
  <si>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</si>
  <si>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</si>
  <si>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</si>
  <si>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</si>
  <si>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</si>
  <si>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</si>
  <si>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</si>
  <si>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</si>
  <si>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</si>
  <si>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</si>
  <si>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</si>
  <si>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</si>
  <si>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</si>
  <si>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</si>
  <si>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</si>
  <si>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</si>
  <si>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</si>
  <si>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</si>
  <si>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</si>
  <si>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</si>
  <si>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</si>
  <si>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</si>
  <si>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</si>
  <si>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</si>
  <si>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</si>
  <si>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</si>
  <si>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</si>
  <si>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</si>
  <si>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</si>
  <si>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</si>
  <si>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</si>
  <si>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</si>
  <si>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</si>
  <si>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</si>
  <si>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</si>
  <si>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</si>
  <si>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</si>
  <si>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</si>
  <si>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</si>
  <si>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</si>
  <si>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</si>
  <si>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</si>
  <si>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</si>
  <si>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</si>
  <si>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</si>
  <si>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</si>
  <si>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</si>
  <si>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</si>
  <si>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</si>
  <si>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</si>
  <si>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</si>
  <si>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</si>
  <si>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</si>
  <si>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</si>
  <si>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</si>
  <si>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</si>
  <si>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</si>
  <si>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</si>
  <si>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</si>
  <si>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</si>
  <si>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</si>
  <si>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</si>
  <si>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</si>
  <si>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</si>
  <si>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</si>
  <si>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</si>
  <si>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</si>
  <si>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</si>
  <si>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</si>
  <si>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</si>
  <si>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</si>
  <si>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</si>
  <si>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</si>
  <si>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</si>
  <si>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</si>
  <si>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</si>
  <si>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</si>
  <si>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</si>
  <si>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</si>
  <si>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</si>
  <si>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</si>
  <si>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</si>
  <si>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</si>
  <si>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</si>
  <si>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</si>
  <si>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</si>
  <si>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</si>
  <si>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</si>
  <si>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</si>
  <si>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</si>
  <si>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</si>
  <si>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</si>
  <si>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</si>
  <si>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</si>
  <si>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</si>
  <si>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</si>
  <si>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</si>
  <si>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</si>
  <si>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</si>
  <si>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</si>
  <si>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</si>
  <si>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</si>
  <si>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</si>
  <si>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</si>
  <si>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</si>
  <si>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</si>
  <si>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</si>
  <si>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</si>
  <si>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</si>
  <si>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</si>
  <si>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</si>
  <si>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</si>
  <si>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</si>
  <si>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</si>
  <si>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</si>
  <si>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</si>
  <si>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</si>
  <si>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</si>
  <si>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</si>
  <si>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</si>
  <si>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</si>
  <si>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</si>
  <si>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</si>
  <si>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</si>
  <si>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</si>
  <si>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</si>
  <si>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</si>
  <si>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</si>
  <si>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</si>
  <si>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</si>
  <si>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</si>
  <si>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</si>
  <si>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</si>
  <si>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</si>
  <si>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</si>
  <si>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</si>
  <si>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</si>
  <si>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</si>
  <si>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</si>
  <si>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</si>
  <si>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</si>
  <si>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</si>
  <si>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</si>
  <si>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</si>
  <si>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</si>
  <si>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</si>
  <si>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</si>
  <si>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</si>
  <si>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</si>
  <si>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</si>
  <si>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</si>
  <si>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</si>
  <si>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</si>
  <si>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</si>
  <si>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</si>
  <si>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</si>
  <si>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</si>
  <si>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</si>
  <si>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</si>
  <si>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</si>
  <si>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</si>
  <si>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</si>
  <si>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</si>
  <si>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</si>
  <si>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</si>
  <si>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</si>
  <si>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</si>
  <si>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</si>
  <si>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</si>
  <si>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</si>
  <si>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</si>
  <si>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</si>
  <si>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</si>
  <si>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</si>
  <si>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</si>
  <si>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</si>
  <si>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</si>
  <si>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</si>
  <si>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</si>
  <si>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</si>
  <si>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</si>
  <si>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</si>
  <si>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</si>
  <si>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</si>
  <si>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</si>
  <si>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</si>
  <si>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</si>
  <si>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</si>
  <si>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</si>
  <si>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</si>
  <si>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</si>
  <si>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</si>
  <si>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</si>
  <si>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</si>
  <si>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</si>
  <si>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</si>
  <si>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</si>
  <si>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</si>
  <si>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</si>
  <si>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</si>
  <si>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</si>
  <si>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</si>
  <si>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</si>
  <si>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</si>
  <si>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</si>
  <si>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</si>
  <si>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</si>
  <si>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</si>
  <si>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</si>
  <si>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</si>
  <si>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</si>
  <si>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</si>
  <si>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</si>
  <si>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</si>
  <si>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</si>
  <si>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</si>
  <si>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</si>
  <si>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</si>
  <si>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</si>
  <si>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</si>
  <si>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</si>
  <si>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</si>
  <si>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</si>
  <si>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</si>
  <si>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</si>
  <si>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</si>
  <si>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</si>
  <si>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</si>
  <si>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</si>
  <si>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</si>
  <si>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</si>
  <si>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</si>
  <si>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</si>
  <si>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</si>
  <si>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</si>
  <si>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</si>
  <si>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</si>
  <si>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</si>
  <si>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</si>
  <si>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</si>
  <si>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</si>
  <si>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</si>
  <si>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</si>
  <si>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</si>
  <si>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</si>
  <si>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</si>
  <si>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</si>
  <si>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</si>
  <si>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</si>
  <si>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</si>
  <si>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</si>
  <si>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</si>
  <si>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</si>
  <si>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</si>
  <si>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</si>
  <si>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</si>
  <si>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</si>
  <si>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</si>
  <si>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</si>
  <si>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</si>
  <si>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</si>
  <si>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</si>
  <si>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</si>
  <si>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</si>
  <si>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</si>
  <si>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</si>
  <si>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</si>
  <si>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</si>
  <si>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</si>
  <si>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</si>
  <si>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</si>
  <si>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</si>
  <si>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</si>
  <si>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</si>
  <si>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</si>
  <si>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</si>
  <si>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</si>
  <si>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</si>
  <si>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</si>
  <si>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</si>
  <si>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</si>
  <si>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</si>
  <si>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</si>
  <si>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</si>
  <si>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</si>
  <si>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</si>
  <si>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</si>
  <si>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</si>
  <si>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</si>
  <si>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</si>
  <si>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</si>
  <si>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</si>
  <si>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</si>
  <si>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</si>
  <si>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</si>
  <si>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</si>
  <si>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</si>
  <si>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</si>
  <si>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</si>
  <si>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</si>
  <si>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</si>
  <si>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</si>
  <si>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</si>
  <si>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</si>
  <si>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</si>
  <si>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</si>
  <si>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</si>
  <si>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</si>
  <si>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</si>
  <si>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</si>
  <si>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</si>
  <si>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</si>
  <si>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</si>
  <si>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</si>
  <si>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</si>
  <si>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</si>
  <si>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</si>
  <si>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</si>
  <si>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</si>
  <si>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</si>
  <si>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</si>
  <si>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</si>
  <si>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</si>
  <si>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</si>
  <si>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</si>
  <si>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</si>
  <si>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</si>
  <si>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</si>
  <si>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</si>
  <si>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</si>
  <si>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</si>
  <si>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</si>
  <si>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</si>
  <si>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</si>
  <si>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</si>
  <si>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</si>
  <si>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</si>
  <si>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</si>
  <si>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</si>
  <si>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</si>
  <si>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</si>
  <si>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</si>
  <si>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</si>
  <si>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</si>
  <si>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</si>
  <si>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</si>
  <si>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</si>
  <si>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</si>
  <si>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</si>
  <si>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</si>
  <si>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</si>
  <si>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</si>
  <si>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</si>
  <si>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</si>
  <si>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</si>
  <si>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</si>
  <si>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</si>
  <si>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</si>
  <si>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</si>
  <si>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</si>
  <si>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</si>
  <si>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</si>
  <si>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</si>
  <si>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</si>
  <si>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</si>
  <si>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</si>
  <si>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</si>
  <si>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</si>
  <si>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</si>
  <si>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</si>
  <si>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</si>
  <si>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</si>
  <si>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</si>
  <si>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</si>
  <si>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</si>
  <si>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</si>
  <si>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</si>
  <si>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</si>
  <si>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</si>
  <si>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</si>
  <si>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</si>
  <si>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</si>
  <si>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</si>
  <si>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</si>
  <si>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</si>
  <si>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</si>
  <si>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</si>
  <si>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</si>
  <si>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</si>
  <si>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</si>
  <si>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</si>
  <si>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</si>
  <si>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</si>
  <si>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</si>
  <si>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</si>
  <si>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</si>
  <si>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</si>
  <si>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</si>
  <si>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</si>
  <si>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</si>
  <si>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</si>
  <si>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</si>
  <si>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</si>
  <si>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</si>
  <si>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</si>
  <si>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</si>
  <si>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</si>
  <si>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</si>
  <si>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</si>
  <si>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</si>
  <si>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</si>
  <si>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</si>
  <si>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</si>
  <si>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</si>
  <si>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</si>
  <si>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</si>
  <si>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</si>
  <si>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</si>
  <si>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</si>
  <si>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</si>
  <si>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</si>
  <si>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</si>
  <si>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</si>
  <si>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</si>
  <si>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</si>
  <si>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</si>
  <si>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</si>
  <si>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</si>
  <si>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</si>
  <si>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</si>
  <si>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</si>
  <si>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</si>
  <si>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</si>
  <si>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</si>
  <si>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</si>
  <si>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</si>
  <si>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</si>
  <si>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</si>
  <si>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</si>
  <si>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</si>
  <si>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</si>
  <si>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</si>
  <si>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</si>
  <si>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</si>
  <si>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</si>
  <si>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</si>
  <si>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</si>
  <si>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</si>
  <si>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</si>
  <si>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</si>
  <si>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</si>
  <si>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</si>
  <si>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</si>
  <si>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</si>
  <si>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</si>
  <si>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</si>
  <si>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</si>
  <si>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</si>
  <si>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</si>
  <si>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</si>
  <si>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</si>
  <si>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</si>
  <si>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</si>
  <si>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</si>
  <si>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</si>
  <si>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</si>
  <si>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</si>
  <si>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</si>
  <si>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</si>
  <si>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</si>
  <si>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</si>
  <si>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</si>
  <si>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</si>
  <si>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</si>
  <si>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</si>
  <si>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</si>
  <si>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</si>
  <si>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</si>
  <si>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</si>
  <si>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</si>
  <si>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</si>
  <si>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</si>
  <si>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</si>
  <si>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</si>
  <si>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</si>
  <si>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</si>
  <si>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</si>
  <si>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</si>
  <si>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</si>
  <si>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</si>
  <si>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</si>
  <si>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</si>
  <si>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</si>
  <si>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</si>
  <si>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</si>
  <si>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</si>
  <si>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</si>
  <si>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</si>
  <si>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</si>
  <si>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</si>
  <si>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</si>
  <si>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</si>
  <si>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</si>
  <si>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</si>
  <si>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</si>
  <si>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</si>
  <si>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</si>
  <si>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</si>
  <si>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</si>
  <si>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</si>
  <si>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</si>
  <si>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</si>
  <si>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</si>
  <si>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</si>
  <si>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</si>
  <si>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</si>
  <si>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</si>
  <si>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</si>
  <si>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</si>
  <si>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</si>
  <si>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</si>
  <si>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</si>
  <si>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</si>
  <si>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</si>
  <si>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</si>
  <si>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</si>
  <si>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</si>
  <si>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</si>
  <si>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</si>
  <si>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</si>
  <si>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</si>
  <si>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</si>
  <si>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</si>
  <si>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</si>
  <si>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</si>
  <si>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</si>
  <si>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</si>
  <si>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</si>
  <si>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</si>
  <si>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</si>
  <si>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</si>
  <si>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</si>
  <si>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</si>
  <si>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</si>
  <si>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</si>
  <si>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</si>
  <si>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</si>
  <si>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</si>
  <si>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</si>
  <si>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</si>
  <si>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</si>
  <si>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</si>
  <si>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</si>
  <si>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</si>
  <si>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</si>
  <si>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</si>
  <si>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</si>
  <si>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</si>
  <si>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</si>
  <si>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</si>
  <si>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</si>
  <si>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</si>
  <si>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</si>
  <si>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</si>
  <si>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</si>
  <si>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</si>
  <si>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</si>
  <si>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</si>
  <si>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</si>
  <si>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</si>
  <si>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</si>
  <si>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</si>
  <si>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</si>
  <si>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</si>
  <si>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</si>
  <si>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</si>
  <si>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</si>
  <si>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</si>
  <si>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</si>
  <si>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</si>
  <si>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</si>
  <si>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</si>
  <si>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</si>
  <si>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</si>
  <si>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</si>
  <si>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</si>
  <si>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</si>
  <si>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</si>
  <si>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</si>
  <si>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</si>
  <si>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</si>
  <si>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</si>
  <si>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</si>
  <si>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</si>
  <si>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</si>
  <si>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</si>
  <si>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</si>
  <si>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</si>
  <si>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</si>
  <si>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</si>
  <si>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</si>
  <si>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</si>
  <si>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</si>
  <si>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</si>
  <si>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</si>
  <si>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</si>
  <si>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</si>
  <si>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</si>
  <si>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</si>
  <si>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</si>
  <si>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</si>
  <si>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</si>
  <si>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</si>
  <si>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</si>
  <si>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</si>
  <si>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</si>
  <si>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</si>
  <si>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</si>
  <si>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</si>
  <si>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</si>
  <si>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</si>
  <si>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</si>
  <si>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</si>
  <si>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</si>
  <si>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</si>
  <si>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</si>
  <si>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</si>
  <si>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</si>
  <si>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</si>
  <si>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</si>
  <si>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</si>
  <si>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</si>
  <si>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</si>
  <si>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</si>
  <si>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</si>
  <si>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</si>
  <si>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</si>
  <si>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</si>
  <si>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</si>
  <si>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</si>
  <si>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</si>
  <si>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</si>
  <si>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</si>
  <si>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</si>
  <si>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</si>
  <si>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</si>
  <si>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</si>
  <si>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</si>
  <si>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</si>
  <si>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</si>
  <si>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</si>
  <si>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</si>
  <si>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</si>
  <si>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</si>
  <si>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</si>
  <si>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</si>
  <si>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</si>
  <si>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</si>
  <si>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</si>
  <si>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</si>
  <si>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</si>
  <si>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</si>
  <si>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</si>
  <si>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</si>
  <si>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</si>
  <si>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</si>
  <si>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</si>
  <si>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</si>
  <si>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</si>
  <si>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</si>
  <si>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</si>
  <si>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</si>
  <si>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</si>
  <si>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</si>
  <si>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</si>
  <si>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</si>
  <si>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</si>
  <si>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</si>
  <si>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</si>
  <si>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</si>
  <si>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</si>
  <si>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</si>
  <si>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</si>
  <si>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</si>
  <si>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</si>
  <si>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</si>
  <si>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</si>
  <si>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</si>
  <si>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</si>
  <si>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</si>
  <si>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</si>
  <si>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</si>
  <si>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</si>
  <si>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</si>
  <si>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</si>
  <si>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</si>
  <si>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</si>
  <si>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</si>
  <si>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</si>
  <si>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</si>
  <si>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</si>
  <si>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</si>
  <si>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</si>
  <si>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</si>
  <si>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</si>
  <si>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</si>
  <si>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</si>
  <si>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</si>
  <si>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</si>
  <si>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</si>
  <si>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</si>
  <si>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</si>
  <si>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</si>
  <si>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</si>
  <si>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</si>
  <si>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</si>
  <si>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</si>
  <si>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</si>
  <si>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</si>
  <si>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</si>
  <si>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</si>
  <si>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</si>
  <si>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</si>
  <si>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</si>
  <si>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</si>
  <si>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</si>
  <si>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</si>
  <si>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</si>
  <si>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</si>
  <si>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</si>
  <si>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</si>
  <si>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</si>
  <si>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</si>
  <si>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</si>
  <si>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</si>
  <si>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</si>
  <si>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</si>
  <si>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</si>
  <si>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</si>
  <si>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</si>
  <si>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</si>
  <si>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</si>
  <si>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</si>
  <si>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</si>
  <si>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</si>
  <si>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</si>
  <si>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</si>
  <si>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</si>
  <si>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</si>
  <si>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</si>
  <si>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</si>
  <si>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</si>
  <si>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</si>
  <si>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</si>
  <si>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</si>
  <si>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</si>
  <si>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</si>
  <si>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</si>
  <si>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</si>
  <si>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</si>
  <si>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</si>
  <si>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</si>
  <si>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</si>
  <si>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</si>
  <si>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</si>
  <si>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</si>
  <si>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</si>
  <si>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</si>
  <si>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</si>
  <si>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</si>
  <si>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</si>
  <si>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</si>
  <si>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</si>
  <si>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</si>
  <si>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</si>
  <si>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</si>
  <si>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</si>
  <si>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</si>
  <si>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</si>
  <si>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</si>
  <si>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</si>
  <si>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</si>
  <si>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</si>
  <si>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</si>
  <si>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</si>
  <si>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</si>
  <si>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</si>
  <si>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</si>
  <si>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</si>
  <si>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</si>
  <si>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</si>
  <si>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</si>
  <si>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</si>
  <si>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</si>
  <si>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</si>
  <si>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</si>
  <si>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</si>
  <si>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</si>
  <si>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</si>
  <si>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</si>
  <si>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</si>
  <si>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</si>
  <si>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</si>
  <si>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</si>
  <si>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</si>
  <si>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</si>
  <si>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</si>
  <si>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</si>
  <si>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</si>
  <si>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</si>
  <si>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</si>
  <si>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</si>
  <si>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</si>
  <si>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</si>
  <si>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</si>
  <si>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</si>
  <si>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</si>
  <si>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</si>
  <si>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</si>
  <si>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</si>
  <si>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</si>
  <si>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</si>
  <si>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</si>
  <si>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</si>
  <si>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</si>
  <si>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</si>
  <si>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</si>
  <si>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</si>
  <si>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</si>
  <si>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</si>
  <si>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</si>
  <si>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</si>
  <si>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</si>
  <si>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</si>
  <si>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</si>
  <si>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</si>
  <si>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</si>
  <si>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</si>
  <si>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</si>
  <si>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</si>
  <si>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</si>
  <si>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</si>
  <si>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</si>
  <si>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</si>
  <si>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</si>
  <si>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</si>
  <si>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</si>
  <si>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</si>
  <si>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</si>
  <si>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</si>
  <si>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</si>
  <si>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</si>
  <si>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</si>
  <si>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</si>
  <si>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</si>
  <si>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</si>
  <si>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</si>
  <si>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</si>
  <si>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</si>
  <si>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</si>
  <si>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</si>
  <si>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</si>
  <si>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</si>
  <si>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</si>
  <si>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</si>
  <si>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</si>
  <si>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</si>
  <si>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</si>
  <si>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</si>
  <si>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</si>
  <si>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</si>
  <si>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</si>
  <si>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</si>
  <si>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</si>
  <si>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</si>
  <si>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</si>
  <si>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</si>
  <si>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</si>
  <si>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</si>
  <si>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</si>
  <si>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</si>
  <si>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</si>
  <si>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</si>
  <si>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</si>
  <si>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</si>
  <si>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</si>
  <si>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</si>
  <si>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</si>
  <si>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</si>
  <si>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</si>
  <si>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</si>
  <si>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</si>
  <si>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</si>
  <si>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</si>
  <si>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</si>
  <si>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</si>
  <si>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</si>
  <si>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</si>
  <si>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</si>
  <si>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</si>
  <si>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</si>
  <si>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</si>
  <si>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</si>
  <si>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</si>
  <si>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</si>
  <si>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</si>
  <si>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</si>
  <si>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</si>
  <si>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</si>
  <si>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</si>
  <si>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</si>
  <si>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</si>
  <si>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</si>
  <si>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</si>
  <si>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</si>
  <si>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</si>
  <si>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</si>
  <si>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</si>
  <si>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</si>
  <si>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</si>
  <si>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</si>
  <si>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</si>
  <si>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</si>
  <si>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</si>
  <si>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</si>
  <si>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</si>
  <si>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</si>
  <si>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</si>
  <si>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</si>
  <si>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</si>
  <si>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</si>
  <si>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</si>
  <si>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</si>
  <si>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</si>
  <si>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</si>
  <si>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</si>
  <si>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</si>
  <si>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</si>
  <si>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</si>
  <si>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</si>
  <si>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</si>
  <si>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</si>
  <si>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</si>
  <si>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</si>
  <si>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</si>
  <si>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</si>
  <si>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</si>
  <si>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</si>
  <si>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</si>
  <si>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</si>
  <si>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</si>
  <si>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</si>
  <si>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</si>
  <si>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</si>
  <si>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</si>
  <si>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</si>
  <si>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</si>
  <si>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</si>
  <si>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</si>
  <si>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</si>
  <si>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</si>
  <si>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</si>
  <si>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</si>
  <si>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</si>
  <si>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</si>
  <si>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</si>
  <si>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</si>
  <si>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</si>
  <si>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</si>
  <si>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</si>
  <si>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</si>
  <si>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</si>
  <si>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</si>
  <si>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</si>
  <si>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</si>
  <si>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</si>
  <si>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</si>
  <si>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</si>
  <si>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</si>
  <si>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</si>
  <si>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</si>
  <si>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</si>
  <si>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</si>
  <si>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</si>
  <si>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</si>
  <si>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</si>
  <si>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</si>
  <si>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</si>
  <si>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</si>
  <si>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</si>
  <si>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</si>
  <si>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</si>
  <si>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</si>
  <si>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</si>
  <si>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</si>
  <si>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</si>
  <si>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</si>
  <si>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</si>
  <si>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</si>
  <si>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</si>
  <si>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</si>
  <si>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</si>
  <si>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</si>
  <si>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</si>
  <si>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</si>
  <si>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</si>
  <si>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</si>
  <si>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</si>
  <si>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</si>
  <si>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</si>
  <si>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</si>
  <si>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</si>
  <si>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</si>
  <si>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</si>
  <si>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</si>
  <si>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</si>
  <si>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</si>
  <si>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</si>
  <si>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</si>
  <si>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</si>
  <si>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</si>
  <si>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</si>
  <si>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</si>
  <si>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</si>
  <si>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</si>
  <si>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</si>
  <si>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</si>
  <si>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</si>
  <si>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</si>
  <si>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</si>
  <si>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</si>
  <si>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</si>
  <si>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</si>
  <si>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</si>
  <si>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</si>
  <si>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</si>
  <si>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</si>
  <si>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</si>
  <si>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</si>
  <si>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</si>
  <si>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</si>
  <si>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</si>
  <si>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</si>
  <si>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</si>
  <si>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</si>
  <si>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</si>
  <si>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</si>
  <si>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</si>
  <si>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</si>
  <si>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</si>
  <si>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</si>
  <si>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</si>
  <si>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</si>
  <si>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</si>
  <si>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</si>
  <si>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</si>
  <si>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</si>
  <si>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</si>
  <si>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</si>
  <si>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</si>
  <si>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</si>
  <si>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</si>
  <si>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</si>
  <si>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</si>
  <si>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</si>
  <si>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</si>
  <si>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</si>
  <si>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</si>
  <si>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</si>
  <si>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</si>
  <si>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</si>
  <si>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</si>
  <si>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</si>
  <si>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</si>
  <si>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</si>
  <si>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</si>
  <si>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</si>
  <si>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</si>
  <si>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</si>
  <si>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</si>
  <si>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</si>
  <si>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</si>
  <si>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</si>
  <si>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</si>
  <si>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</si>
  <si>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</si>
  <si>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</si>
  <si>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</si>
  <si>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</si>
  <si>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</si>
  <si>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</si>
  <si>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</si>
  <si>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</si>
  <si>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</si>
  <si>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</si>
  <si>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</si>
  <si>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</si>
  <si>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</si>
  <si>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</si>
  <si>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</si>
  <si>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</si>
  <si>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</si>
  <si>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</si>
  <si>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</si>
  <si>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</si>
  <si>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</si>
  <si>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</si>
  <si>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</si>
  <si>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</si>
  <si>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</si>
  <si>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</si>
  <si>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</si>
  <si>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</si>
  <si>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</si>
  <si>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</si>
  <si>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</si>
  <si>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</si>
  <si>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</si>
  <si>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</si>
  <si>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</si>
  <si>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</si>
  <si>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</si>
  <si>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</si>
  <si>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</si>
  <si>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</si>
  <si>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</si>
  <si>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</si>
  <si>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</si>
  <si>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</si>
  <si>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</si>
  <si>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</si>
  <si>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</si>
  <si>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</si>
  <si>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</si>
  <si>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</si>
  <si>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</si>
  <si>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</si>
  <si>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</si>
  <si>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</si>
  <si>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</si>
  <si>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</si>
  <si>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</si>
  <si>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</si>
  <si>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</si>
  <si>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</si>
  <si>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</si>
  <si>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</si>
  <si>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</si>
  <si>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</si>
  <si>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</si>
  <si>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</si>
  <si>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</si>
  <si>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</si>
  <si>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</si>
  <si>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</si>
  <si>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</si>
  <si>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</si>
  <si>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</si>
  <si>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</si>
  <si>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</si>
  <si>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</si>
  <si>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</si>
  <si>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</si>
  <si>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</si>
  <si>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</si>
  <si>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</si>
  <si>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</si>
  <si>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</si>
  <si>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</si>
  <si>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</si>
  <si>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</si>
  <si>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</si>
  <si>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</si>
  <si>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</si>
  <si>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</si>
  <si>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</si>
  <si>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</si>
  <si>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</si>
  <si>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</si>
  <si>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</si>
  <si>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</si>
  <si>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</si>
  <si>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</si>
  <si>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</si>
  <si>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</si>
  <si>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</si>
  <si>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</si>
  <si>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</si>
  <si>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</si>
  <si>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</si>
  <si>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</si>
  <si>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</si>
  <si>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</si>
  <si>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</si>
  <si>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</si>
  <si>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</si>
  <si>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</si>
  <si>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</si>
  <si>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</si>
  <si>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</si>
  <si>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</si>
  <si>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</si>
  <si>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</si>
  <si>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</si>
  <si>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</si>
  <si>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</si>
  <si>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</si>
  <si>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</si>
  <si>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</si>
  <si>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</si>
  <si>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</si>
  <si>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</si>
  <si>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</si>
  <si>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</si>
  <si>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</si>
  <si>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</si>
  <si>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</si>
  <si>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</si>
  <si>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</si>
  <si>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</si>
  <si>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</si>
  <si>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</si>
  <si>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</si>
  <si>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</si>
  <si>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</si>
  <si>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</si>
  <si>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</si>
  <si>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</si>
  <si>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</si>
  <si>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</si>
  <si>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</si>
  <si>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</si>
  <si>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</si>
  <si>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</si>
  <si>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</si>
  <si>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</si>
  <si>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</si>
  <si>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</si>
  <si>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</si>
  <si>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</si>
  <si>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</si>
  <si>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</si>
  <si>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</si>
  <si>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</si>
  <si>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</si>
  <si>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</si>
  <si>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</si>
  <si>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</si>
  <si>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</si>
  <si>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</si>
  <si>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</si>
  <si>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</si>
  <si>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</si>
  <si>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</si>
  <si>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</si>
  <si>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</si>
  <si>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</si>
  <si>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</si>
  <si>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</si>
  <si>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</si>
  <si>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</si>
  <si>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</si>
  <si>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</si>
  <si>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</si>
  <si>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</si>
  <si>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</si>
  <si>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</si>
  <si>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</si>
  <si>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</si>
  <si>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</si>
  <si>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</si>
  <si>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</si>
  <si>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</si>
  <si>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</si>
  <si>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</si>
  <si>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</si>
  <si>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</si>
  <si>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</si>
  <si>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</si>
  <si>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</si>
  <si>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</si>
  <si>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</si>
  <si>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</si>
  <si>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</si>
  <si>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</si>
  <si>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</si>
  <si>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</si>
  <si>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</si>
  <si>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</si>
  <si>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</si>
  <si>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</si>
  <si>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</si>
  <si>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</si>
  <si>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</si>
  <si>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</si>
  <si>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</si>
  <si>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</si>
  <si>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</si>
  <si>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</si>
  <si>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</si>
  <si>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</si>
  <si>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</si>
  <si>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</si>
  <si>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</si>
  <si>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</si>
  <si>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</si>
  <si>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</si>
  <si>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</si>
  <si>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</si>
  <si>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</si>
  <si>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</si>
  <si>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</si>
  <si>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</si>
  <si>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</si>
  <si>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</si>
  <si>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</si>
  <si>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</si>
  <si>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</si>
  <si>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</si>
  <si>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</si>
  <si>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</si>
  <si>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</si>
  <si>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</si>
  <si>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</si>
  <si>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</si>
  <si>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</si>
  <si>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</si>
  <si>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</si>
  <si>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</si>
  <si>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</si>
  <si>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</si>
  <si>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</si>
  <si>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</si>
  <si>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</si>
  <si>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</si>
  <si>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</si>
  <si>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</si>
  <si>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</si>
  <si>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</si>
  <si>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</si>
  <si>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</si>
  <si>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</si>
  <si>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</si>
  <si>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</si>
  <si>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</si>
  <si>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</si>
  <si>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</si>
  <si>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</si>
  <si>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</si>
  <si>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</si>
  <si>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</si>
  <si>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</si>
  <si>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</si>
  <si>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</si>
  <si>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</si>
  <si>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</si>
  <si>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</si>
  <si>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</si>
  <si>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</si>
  <si>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</si>
  <si>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</si>
  <si>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</si>
  <si>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</si>
  <si>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</si>
  <si>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</si>
  <si>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</si>
  <si>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</si>
  <si>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</si>
  <si>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</si>
  <si>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</si>
  <si>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</si>
  <si>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</si>
  <si>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</si>
  <si>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</si>
  <si>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</si>
  <si>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</si>
  <si>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</si>
  <si>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</si>
  <si>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</si>
  <si>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</si>
  <si>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</si>
  <si>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</si>
  <si>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</si>
  <si>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</si>
  <si>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</si>
  <si>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</si>
  <si>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</si>
  <si>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</si>
  <si>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</si>
  <si>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</si>
  <si>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</si>
  <si>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</si>
  <si>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</si>
  <si>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</si>
  <si>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</si>
  <si>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</si>
  <si>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</si>
  <si>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</si>
  <si>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</si>
  <si>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</si>
  <si>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</si>
  <si>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</si>
  <si>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</si>
  <si>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</si>
  <si>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</si>
  <si>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</si>
  <si>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</si>
  <si>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</si>
  <si>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</si>
  <si>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</si>
  <si>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</si>
  <si>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</si>
  <si>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</si>
  <si>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</si>
  <si>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</si>
  <si>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</si>
  <si>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</si>
  <si>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</si>
  <si>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</si>
  <si>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</si>
  <si>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</si>
  <si>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</si>
  <si>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</si>
  <si>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</si>
  <si>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</si>
  <si>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</si>
  <si>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</si>
  <si>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</si>
  <si>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</si>
  <si>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</si>
  <si>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</si>
  <si>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</si>
  <si>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</si>
  <si>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</si>
  <si>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</si>
  <si>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</si>
  <si>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</si>
  <si>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</si>
  <si>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</si>
  <si>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</si>
  <si>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</si>
  <si>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</si>
  <si>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</si>
  <si>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</si>
  <si>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</si>
  <si>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</si>
  <si>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</si>
  <si>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</si>
  <si>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</si>
  <si>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</si>
  <si>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</si>
  <si>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</si>
  <si>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</si>
  <si>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</si>
  <si>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</si>
  <si>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</si>
  <si>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</si>
  <si>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</si>
  <si>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</si>
  <si>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</si>
  <si>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</si>
  <si>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</si>
  <si>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</si>
  <si>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</si>
  <si>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</si>
  <si>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</si>
  <si>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</si>
  <si>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</si>
  <si>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</si>
  <si>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</si>
  <si>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</si>
  <si>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</si>
  <si>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</si>
  <si>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</si>
  <si>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</si>
  <si>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</si>
  <si>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</si>
  <si>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</si>
  <si>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</si>
  <si>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</si>
  <si>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</si>
  <si>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</si>
  <si>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</si>
  <si>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</si>
  <si>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</si>
  <si>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</si>
  <si>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</si>
  <si>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</si>
  <si>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</si>
  <si>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</si>
  <si>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</si>
  <si>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</si>
  <si>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</si>
  <si>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</si>
  <si>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</si>
  <si>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</si>
  <si>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</si>
  <si>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</si>
  <si>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</si>
  <si>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</si>
  <si>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</si>
  <si>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</si>
  <si>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</si>
  <si>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</si>
  <si>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</si>
  <si>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</si>
  <si>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</si>
  <si>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</si>
  <si>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</si>
  <si>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</si>
  <si>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</si>
  <si>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</si>
  <si>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</si>
  <si>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</si>
  <si>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</si>
  <si>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</si>
  <si>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</si>
  <si>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</si>
  <si>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</si>
  <si>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</si>
  <si>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</si>
  <si>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</si>
  <si>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</si>
  <si>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</si>
  <si>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</si>
  <si>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</si>
  <si>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</si>
  <si>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</si>
  <si>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</si>
  <si>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</si>
  <si>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</si>
  <si>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</si>
  <si>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</si>
  <si>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</si>
  <si>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</si>
  <si>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</si>
  <si>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</si>
  <si>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</si>
  <si>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</si>
  <si>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</si>
  <si>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</si>
  <si>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</si>
  <si>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</si>
  <si>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</si>
  <si>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</si>
  <si>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</si>
  <si>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</si>
  <si>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</si>
  <si>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</si>
  <si>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</si>
  <si>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</si>
  <si>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</si>
  <si>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</si>
  <si>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</si>
  <si>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</si>
  <si>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</si>
  <si>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</si>
  <si>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</si>
  <si>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</si>
  <si>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</si>
  <si>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</si>
  <si>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</si>
  <si>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</si>
  <si>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</si>
  <si>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</si>
  <si>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</si>
  <si>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</si>
  <si>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</si>
  <si>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</si>
  <si>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</si>
  <si>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</si>
  <si>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</si>
  <si>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</si>
  <si>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</si>
  <si>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</si>
  <si>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</si>
  <si>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</si>
  <si>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</si>
  <si>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</si>
  <si>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</si>
  <si>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</si>
  <si>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</si>
  <si>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</si>
  <si>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</si>
  <si>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</si>
  <si>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</si>
  <si>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</si>
  <si>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</si>
  <si>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</si>
  <si>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</si>
  <si>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</si>
  <si>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</si>
  <si>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</si>
  <si>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</si>
  <si>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</si>
  <si>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</si>
  <si>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</si>
  <si>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</si>
  <si>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</si>
  <si>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</si>
  <si>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</si>
  <si>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</si>
  <si>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</si>
  <si>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</si>
  <si>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</si>
  <si>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</si>
  <si>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</si>
  <si>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</si>
  <si>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</si>
  <si>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</si>
  <si>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</si>
  <si>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</si>
  <si>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</si>
  <si>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</si>
  <si>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</si>
  <si>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</si>
  <si>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</si>
  <si>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</si>
  <si>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</si>
  <si>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</si>
  <si>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</si>
  <si>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</si>
  <si>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</si>
  <si>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</si>
  <si>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</si>
  <si>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</si>
  <si>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</si>
  <si>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</si>
  <si>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</si>
  <si>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</si>
  <si>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</si>
  <si>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</si>
  <si>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</si>
  <si>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</si>
  <si>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</si>
  <si>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</si>
  <si>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</si>
  <si>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</si>
  <si>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</si>
  <si>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</si>
  <si>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</si>
  <si>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</si>
  <si>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</si>
  <si>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</si>
  <si>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</si>
  <si>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</si>
  <si>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</si>
  <si>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</si>
  <si>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</si>
  <si>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</si>
  <si>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</si>
  <si>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</si>
  <si>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</si>
  <si>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</si>
  <si>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</si>
  <si>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</si>
  <si>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</si>
  <si>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</si>
  <si>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</si>
  <si>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</si>
  <si>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</si>
  <si>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</si>
  <si>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</si>
  <si>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</si>
  <si>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</si>
  <si>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</si>
  <si>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</si>
  <si>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</si>
  <si>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</si>
  <si>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</si>
  <si>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</si>
  <si>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</si>
  <si>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</si>
  <si>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</si>
  <si>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</si>
  <si>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</si>
  <si>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</si>
  <si>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</si>
  <si>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</si>
  <si>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</si>
  <si>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</si>
  <si>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</si>
  <si>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</si>
  <si>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</si>
  <si>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</si>
  <si>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</si>
  <si>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</si>
  <si>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</si>
  <si>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</si>
  <si>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</si>
  <si>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</si>
  <si>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</si>
  <si>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</si>
  <si>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</si>
  <si>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</si>
  <si>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</si>
  <si>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</si>
  <si>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</si>
  <si>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</si>
  <si>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</si>
  <si>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</si>
  <si>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</si>
  <si>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</si>
  <si>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</si>
  <si>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</si>
  <si>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</si>
  <si>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</si>
  <si>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</si>
  <si>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</si>
  <si>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</si>
  <si>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</si>
  <si>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</si>
  <si>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</si>
  <si>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</si>
  <si>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</si>
  <si>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</si>
  <si>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</si>
  <si>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</si>
  <si>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</si>
  <si>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</si>
  <si>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</si>
  <si>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</si>
  <si>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</si>
  <si>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</si>
  <si>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</si>
  <si>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</si>
  <si>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</si>
  <si>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</si>
  <si>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</si>
  <si>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</si>
  <si>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</si>
  <si>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</si>
  <si>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</si>
  <si>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</si>
  <si>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</si>
  <si>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</si>
  <si>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</si>
  <si>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</si>
  <si>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</si>
  <si>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</si>
  <si>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</si>
  <si>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</si>
  <si>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</si>
  <si>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</si>
  <si>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</si>
  <si>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</si>
  <si>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</si>
  <si>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</si>
  <si>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</si>
  <si>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</si>
  <si>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</si>
  <si>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</si>
  <si>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</si>
  <si>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</si>
  <si>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</si>
  <si>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</si>
  <si>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</si>
  <si>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</si>
  <si>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</si>
  <si>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</si>
  <si>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</si>
  <si>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</si>
  <si>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</si>
  <si>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</si>
  <si>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</si>
  <si>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</si>
  <si>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</si>
  <si>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</si>
  <si>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</si>
  <si>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</si>
  <si>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</si>
  <si>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</si>
  <si>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</si>
  <si>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</si>
  <si>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</si>
  <si>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</si>
  <si>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</si>
  <si>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</si>
  <si>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</si>
  <si>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</si>
  <si>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</si>
  <si>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</si>
  <si>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</si>
  <si>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</si>
  <si>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</si>
  <si>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</si>
  <si>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</si>
  <si>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</si>
  <si>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</si>
  <si>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</si>
  <si>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</si>
  <si>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</si>
  <si>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</si>
  <si>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</si>
  <si>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</si>
  <si>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</si>
  <si>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</si>
  <si>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</si>
  <si>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</si>
  <si>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</si>
  <si>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</si>
  <si>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</si>
  <si>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</si>
  <si>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</si>
  <si>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</si>
  <si>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</si>
  <si>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</si>
  <si>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</si>
  <si>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</si>
  <si>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</si>
  <si>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</si>
  <si>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</si>
  <si>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</si>
  <si>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</si>
  <si>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</si>
  <si>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</si>
  <si>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</si>
  <si>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</si>
  <si>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</si>
  <si>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</si>
  <si>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</si>
  <si>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</si>
  <si>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</si>
  <si>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</si>
  <si>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</si>
  <si>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</si>
  <si>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</si>
  <si>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</si>
  <si>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</si>
  <si>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</si>
  <si>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</si>
  <si>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</si>
  <si>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</si>
  <si>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</si>
  <si>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</si>
  <si>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</si>
  <si>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</si>
  <si>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</si>
  <si>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</si>
  <si>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</si>
  <si>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</si>
  <si>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</si>
  <si>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</si>
  <si>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</si>
  <si>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</si>
  <si>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</si>
  <si>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</si>
  <si>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</si>
  <si>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</si>
  <si>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</si>
  <si>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</si>
  <si>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</si>
  <si>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</si>
  <si>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</si>
  <si>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</si>
  <si>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</si>
  <si>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</si>
  <si>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</si>
  <si>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</si>
  <si>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</si>
  <si>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</si>
  <si>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</si>
  <si>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</si>
  <si>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</si>
  <si>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</si>
  <si>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</si>
  <si>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</si>
  <si>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</si>
  <si>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</si>
  <si>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</si>
  <si>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</si>
  <si>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</si>
  <si>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</si>
  <si>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</si>
  <si>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</si>
  <si>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</si>
  <si>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</si>
  <si>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</si>
  <si>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</si>
  <si>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</si>
  <si>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</si>
  <si>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</si>
  <si>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</si>
  <si>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</si>
  <si>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</si>
  <si>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</si>
  <si>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</si>
  <si>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</si>
  <si>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</si>
  <si>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</si>
  <si>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</si>
  <si>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</si>
  <si>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</si>
  <si>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</si>
  <si>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</si>
  <si>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</si>
  <si>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</si>
  <si>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</si>
  <si>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</si>
  <si>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</si>
  <si>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</si>
  <si>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</si>
  <si>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</si>
  <si>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</si>
  <si>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</si>
  <si>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</si>
  <si>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</si>
  <si>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</si>
  <si>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</si>
  <si>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</si>
  <si>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</si>
  <si>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</si>
  <si>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</si>
  <si>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</si>
  <si>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</si>
  <si>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</si>
  <si>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</si>
  <si>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</si>
  <si>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</si>
  <si>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</si>
  <si>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</si>
  <si>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</si>
  <si>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</si>
  <si>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</si>
  <si>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</si>
  <si>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</si>
  <si>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</si>
  <si>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</si>
  <si>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</si>
  <si>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</si>
  <si>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</si>
  <si>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</si>
  <si>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</si>
  <si>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</si>
  <si>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</si>
  <si>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</si>
  <si>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</si>
  <si>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</si>
  <si>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</si>
  <si>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</si>
  <si>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</si>
  <si>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</si>
  <si>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</si>
  <si>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</si>
  <si>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</si>
  <si>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</si>
  <si>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</si>
  <si>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</si>
  <si>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</si>
  <si>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</si>
  <si>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</si>
  <si>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</si>
  <si>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</si>
  <si>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</si>
  <si>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</si>
  <si>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</si>
  <si>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</si>
  <si>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</si>
  <si>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</si>
  <si>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</si>
  <si>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</si>
  <si>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</si>
  <si>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</si>
  <si>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</si>
  <si>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</si>
  <si>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</si>
  <si>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</si>
  <si>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</si>
  <si>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</si>
  <si>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</si>
  <si>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</si>
  <si>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</si>
  <si>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</si>
  <si>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</si>
  <si>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</si>
  <si>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</si>
  <si>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</si>
  <si>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</si>
  <si>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</si>
  <si>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</si>
  <si>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</si>
  <si>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</si>
  <si>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</si>
  <si>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</si>
  <si>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</si>
  <si>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</si>
  <si>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</si>
  <si>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</si>
  <si>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</si>
  <si>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</si>
  <si>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</si>
  <si>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</si>
  <si>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</si>
  <si>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</si>
  <si>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</si>
  <si>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</si>
  <si>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</si>
  <si>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</si>
  <si>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</si>
  <si>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</si>
  <si>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</si>
  <si>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</si>
  <si>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</si>
  <si>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</si>
  <si>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</si>
  <si>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</si>
  <si>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</si>
  <si>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</si>
  <si>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</si>
  <si>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</si>
  <si>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</si>
  <si>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</si>
  <si>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</si>
  <si>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</si>
  <si>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</si>
  <si>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</si>
  <si>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</si>
  <si>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</si>
  <si>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</si>
  <si>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</si>
  <si>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</si>
  <si>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</si>
  <si>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</si>
  <si>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</si>
  <si>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</si>
  <si>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</si>
  <si>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</si>
  <si>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</si>
  <si>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</si>
  <si>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</si>
  <si>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</si>
  <si>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</si>
  <si>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</si>
  <si>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</si>
  <si>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</si>
  <si>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</si>
  <si>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</si>
  <si>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</si>
  <si>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</si>
  <si>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</si>
  <si>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</si>
  <si>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</si>
  <si>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</si>
  <si>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</si>
  <si>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</si>
  <si>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</si>
  <si>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</si>
  <si>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</si>
  <si>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</si>
  <si>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</si>
  <si>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</si>
  <si>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</si>
  <si>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</si>
  <si>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</si>
  <si>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</si>
  <si>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</si>
  <si>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</si>
  <si>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</si>
  <si>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</si>
  <si>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</si>
  <si>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</si>
  <si>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</si>
  <si>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</si>
  <si>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</si>
  <si>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</si>
  <si>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</si>
  <si>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</si>
  <si>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</si>
  <si>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</si>
  <si>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</si>
  <si>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</si>
  <si>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</si>
  <si>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</si>
  <si>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</si>
  <si>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</si>
  <si>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</si>
  <si>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</si>
  <si>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</si>
  <si>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</si>
  <si>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</si>
  <si>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</si>
  <si>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</si>
  <si>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</si>
  <si>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</si>
  <si>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</si>
  <si>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</si>
  <si>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</si>
  <si>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</si>
  <si>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</si>
  <si>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</si>
  <si>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</si>
  <si>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</si>
  <si>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</si>
  <si>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</si>
  <si>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</si>
  <si>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</si>
  <si>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</si>
  <si>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</si>
  <si>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</si>
  <si>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</si>
  <si>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</si>
  <si>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</si>
  <si>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</si>
  <si>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</si>
  <si>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</si>
  <si>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</si>
  <si>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</si>
  <si>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</si>
  <si>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</si>
  <si>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</si>
  <si>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</si>
  <si>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</si>
  <si>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</si>
  <si>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</si>
  <si>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</si>
  <si>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</si>
  <si>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</si>
  <si>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</si>
  <si>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</si>
  <si>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</si>
  <si>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</si>
  <si>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</si>
  <si>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</si>
  <si>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</si>
  <si>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</si>
  <si>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</si>
  <si>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</si>
  <si>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</si>
  <si>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</si>
  <si>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</si>
  <si>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</si>
  <si>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</si>
  <si>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</si>
  <si>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</si>
  <si>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</si>
  <si>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</si>
  <si>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</si>
  <si>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</si>
  <si>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</si>
  <si>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</si>
  <si>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</si>
  <si>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</si>
  <si>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</si>
  <si>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</si>
  <si>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</si>
  <si>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</si>
  <si>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</si>
  <si>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</si>
  <si>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</si>
  <si>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</si>
  <si>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</si>
  <si>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</si>
  <si>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</si>
  <si>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</si>
  <si>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</si>
  <si>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</si>
  <si>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</si>
  <si>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</si>
  <si>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</si>
  <si>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</si>
  <si>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</si>
  <si>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</si>
  <si>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</si>
  <si>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</si>
  <si>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</si>
  <si>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</si>
  <si>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</si>
  <si>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</si>
  <si>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</si>
  <si>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</si>
  <si>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</si>
  <si>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</si>
  <si>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</si>
  <si>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</si>
  <si>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</si>
  <si>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</si>
  <si>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</si>
  <si>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</si>
  <si>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</si>
  <si>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</si>
  <si>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</si>
  <si>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</si>
  <si>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</si>
  <si>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</si>
  <si>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</si>
  <si>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</si>
  <si>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</si>
  <si>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</si>
  <si>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</si>
  <si>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</si>
  <si>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</si>
  <si>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</si>
  <si>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</si>
  <si>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</si>
  <si>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</si>
  <si>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</si>
  <si>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</si>
  <si>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</si>
  <si>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</si>
  <si>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</si>
  <si>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</si>
  <si>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</si>
  <si>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</si>
  <si>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</si>
  <si>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</si>
  <si>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</si>
  <si>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</si>
  <si>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</si>
  <si>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</si>
  <si>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</si>
  <si>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</si>
  <si>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</si>
  <si>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</si>
  <si>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</si>
  <si>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</si>
  <si>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</si>
  <si>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</si>
  <si>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</si>
  <si>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</si>
  <si>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</si>
  <si>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</si>
  <si>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</si>
  <si>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</si>
  <si>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</si>
  <si>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</si>
  <si>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</si>
  <si>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</si>
  <si>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</si>
  <si>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</si>
  <si>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</si>
  <si>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</si>
  <si>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</si>
  <si>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</si>
  <si>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</si>
  <si>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</si>
  <si>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</si>
  <si>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</si>
  <si>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</si>
  <si>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</si>
  <si>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</si>
  <si>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</si>
  <si>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</si>
  <si>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</si>
  <si>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</si>
  <si>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</si>
  <si>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</si>
  <si>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</si>
  <si>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</si>
  <si>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</si>
  <si>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</si>
  <si>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</si>
  <si>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</si>
  <si>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</si>
  <si>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</si>
  <si>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</si>
  <si>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</si>
  <si>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</si>
  <si>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</si>
  <si>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</si>
  <si>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</si>
  <si>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</si>
  <si>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</si>
  <si>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</si>
  <si>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</si>
  <si>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</si>
  <si>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</si>
  <si>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</si>
  <si>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</si>
  <si>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</si>
  <si>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</si>
  <si>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</si>
  <si>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</si>
  <si>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</si>
  <si>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</si>
  <si>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</si>
  <si>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</si>
  <si>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</si>
  <si>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</si>
  <si>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</si>
  <si>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</si>
  <si>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</si>
  <si>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</si>
  <si>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</si>
  <si>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</si>
  <si>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</si>
  <si>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</si>
  <si>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</si>
  <si>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</si>
  <si>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</si>
  <si>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</si>
  <si>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</si>
  <si>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</si>
  <si>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</si>
  <si>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</si>
  <si>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</si>
  <si>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</si>
  <si>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</si>
  <si>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</si>
  <si>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</si>
  <si>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</si>
  <si>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</si>
  <si>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</si>
  <si>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</si>
  <si>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</si>
  <si>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</si>
  <si>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</si>
  <si>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</si>
  <si>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</si>
  <si>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</si>
  <si>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</si>
  <si>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</si>
  <si>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</si>
  <si>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</si>
  <si>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</si>
  <si>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</si>
  <si>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</si>
  <si>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</si>
  <si>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</si>
  <si>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</si>
  <si>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</si>
  <si>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</si>
  <si>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</si>
  <si>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</si>
  <si>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</si>
  <si>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</si>
  <si>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</si>
  <si>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</si>
  <si>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</si>
  <si>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</si>
  <si>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</si>
  <si>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</si>
  <si>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</si>
  <si>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</si>
  <si>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</si>
  <si>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</si>
  <si>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</si>
  <si>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</si>
  <si>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</si>
  <si>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</si>
  <si>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</si>
  <si>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</si>
  <si>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</si>
  <si>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</si>
  <si>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</si>
  <si>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</si>
  <si>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</si>
  <si>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</si>
  <si>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</si>
  <si>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</si>
  <si>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</si>
  <si>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</si>
  <si>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</si>
  <si>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</si>
  <si>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</si>
  <si>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</si>
  <si>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</si>
  <si>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</si>
  <si>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</si>
  <si>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</si>
  <si>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</si>
  <si>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</si>
  <si>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</si>
  <si>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</si>
  <si>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</si>
  <si>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</si>
  <si>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</si>
  <si>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</si>
  <si>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</si>
  <si>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</si>
  <si>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</si>
  <si>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</si>
  <si>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</si>
  <si>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</si>
  <si>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</si>
  <si>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</si>
  <si>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</si>
  <si>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</si>
  <si>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</si>
  <si>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</si>
  <si>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</si>
  <si>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</si>
  <si>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</si>
  <si>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</si>
  <si>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</si>
  <si>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</si>
  <si>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</si>
  <si>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</si>
  <si>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</si>
  <si>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</si>
  <si>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</si>
  <si>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</si>
  <si>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</si>
  <si>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</si>
  <si>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</si>
  <si>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</si>
  <si>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</si>
  <si>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</si>
  <si>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</si>
  <si>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</si>
  <si>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</si>
  <si>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</si>
  <si>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</si>
  <si>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</si>
  <si>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</si>
  <si>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</si>
  <si>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</si>
  <si>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</si>
  <si>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</si>
  <si>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</si>
  <si>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</si>
  <si>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</si>
  <si>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</si>
  <si>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</si>
  <si>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</si>
  <si>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</si>
  <si>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</si>
  <si>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</si>
  <si>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</si>
  <si>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</si>
  <si>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</si>
  <si>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</si>
  <si>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</si>
  <si>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</si>
  <si>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</si>
  <si>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</si>
  <si>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</si>
  <si>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</si>
  <si>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</si>
  <si>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</si>
  <si>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</si>
  <si>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</si>
  <si>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</si>
  <si>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</si>
  <si>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</si>
  <si>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</si>
  <si>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</si>
  <si>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</si>
  <si>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</si>
  <si>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</si>
  <si>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</si>
  <si>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</si>
  <si>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</si>
  <si>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</si>
  <si>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</si>
  <si>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</si>
  <si>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</si>
  <si>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</si>
  <si>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</si>
  <si>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</si>
  <si>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</si>
  <si>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</si>
  <si>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</si>
  <si>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</si>
  <si>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</si>
  <si>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</si>
  <si>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</si>
  <si>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</si>
  <si>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</si>
  <si>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</si>
  <si>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</si>
  <si>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</si>
  <si>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</si>
  <si>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</si>
  <si>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</si>
  <si>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</si>
  <si>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</si>
  <si>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</si>
  <si>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</si>
  <si>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</si>
  <si>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</si>
  <si>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</si>
  <si>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</si>
  <si>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</si>
  <si>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</si>
  <si>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</si>
  <si>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</si>
  <si>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</si>
  <si>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</si>
  <si>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</si>
  <si>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</si>
  <si>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</si>
  <si>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</si>
  <si>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</si>
  <si>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</si>
  <si>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</si>
  <si>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</si>
  <si>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</si>
  <si>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</si>
  <si>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</si>
  <si>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</si>
  <si>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</si>
  <si>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</si>
  <si>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</si>
  <si>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</si>
  <si>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</si>
  <si>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</si>
  <si>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</si>
  <si>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</si>
  <si>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</si>
  <si>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</si>
  <si>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</si>
  <si>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</si>
  <si>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</si>
  <si>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</si>
  <si>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</si>
  <si>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</si>
  <si>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</si>
  <si>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</si>
  <si>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</si>
  <si>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</si>
  <si>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</si>
  <si>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</si>
  <si>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</si>
  <si>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</si>
  <si>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</si>
  <si>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</si>
  <si>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</si>
  <si>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</si>
  <si>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</si>
  <si>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</si>
  <si>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</si>
  <si>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</si>
  <si>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</si>
  <si>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</si>
  <si>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</si>
  <si>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</si>
  <si>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</si>
  <si>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</si>
  <si>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</si>
  <si>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</si>
  <si>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</si>
  <si>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</si>
  <si>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</si>
  <si>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</si>
  <si>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</si>
  <si>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</si>
  <si>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</si>
  <si>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</si>
  <si>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</si>
  <si>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</si>
  <si>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</si>
  <si>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</si>
  <si>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</si>
  <si>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</si>
  <si>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</si>
  <si>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</si>
  <si>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</si>
  <si>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</si>
  <si>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</si>
  <si>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</si>
  <si>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</si>
  <si>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</si>
  <si>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</si>
  <si>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</si>
  <si>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</si>
  <si>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</si>
  <si>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</si>
  <si>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</si>
  <si>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</si>
  <si>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</si>
  <si>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</si>
  <si>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</si>
  <si>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</si>
  <si>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</si>
  <si>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</si>
  <si>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</si>
  <si>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</si>
  <si>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</si>
  <si>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</si>
  <si>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</si>
  <si>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</si>
  <si>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</si>
  <si>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</si>
  <si>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</si>
  <si>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</si>
  <si>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</si>
  <si>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</si>
  <si>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</si>
  <si>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</si>
  <si>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</si>
  <si>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</si>
  <si>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</si>
  <si>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</si>
  <si>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</si>
  <si>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</si>
  <si>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</si>
  <si>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</si>
  <si>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</si>
  <si>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</si>
  <si>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</si>
  <si>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</si>
  <si>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</si>
  <si>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</si>
  <si>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</si>
  <si>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</si>
  <si>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</si>
  <si>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</si>
  <si>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</si>
  <si>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</si>
  <si>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</si>
  <si>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</si>
  <si>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</si>
  <si>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</si>
  <si>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</si>
  <si>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</si>
  <si>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</si>
  <si>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</si>
  <si>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</si>
  <si>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</si>
  <si>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</si>
  <si>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</si>
  <si>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</si>
  <si>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</si>
  <si>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</si>
  <si>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</si>
  <si>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</si>
  <si>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</si>
  <si>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</si>
  <si>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</si>
  <si>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</si>
  <si>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</si>
  <si>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</si>
  <si>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</si>
  <si>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</si>
  <si>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</si>
  <si>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</si>
  <si>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</si>
  <si>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</si>
  <si>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</si>
  <si>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</si>
  <si>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</si>
  <si>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</si>
  <si>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</si>
  <si>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</si>
  <si>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</si>
  <si>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</si>
  <si>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</si>
  <si>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</si>
  <si>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</si>
  <si>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</si>
  <si>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</si>
  <si>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</si>
  <si>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</si>
  <si>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</si>
  <si>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</si>
  <si>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</si>
  <si>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</si>
  <si>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</si>
  <si>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</si>
  <si>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</si>
  <si>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</si>
  <si>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</si>
  <si>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</si>
  <si>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</si>
  <si>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</si>
  <si>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</si>
  <si>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</si>
  <si>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</si>
  <si>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</si>
  <si>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</si>
  <si>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</si>
  <si>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</si>
  <si>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</si>
  <si>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</si>
  <si>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</si>
  <si>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</si>
  <si>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</si>
  <si>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</si>
  <si>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</si>
  <si>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</si>
  <si>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</si>
  <si>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</si>
  <si>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</si>
  <si>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</si>
  <si>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</si>
  <si>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</si>
  <si>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</si>
  <si>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</si>
  <si>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</si>
  <si>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</si>
  <si>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</si>
  <si>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</si>
  <si>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</si>
  <si>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</si>
  <si>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</si>
  <si>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</si>
  <si>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</si>
  <si>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</si>
  <si>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</si>
  <si>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</si>
  <si>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</si>
  <si>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</si>
  <si>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</si>
  <si>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</si>
  <si>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</si>
  <si>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</si>
  <si>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</si>
  <si>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</si>
  <si>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</si>
  <si>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</si>
  <si>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</si>
  <si>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</si>
  <si>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</si>
  <si>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</si>
  <si>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</si>
  <si>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</si>
  <si>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</si>
  <si>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</si>
  <si>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</si>
  <si>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</si>
  <si>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</si>
  <si>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</si>
  <si>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</si>
  <si>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</si>
  <si>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</si>
  <si>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</si>
  <si>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</si>
  <si>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</si>
  <si>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</si>
  <si>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</si>
  <si>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</si>
  <si>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</si>
  <si>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</si>
  <si>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</si>
  <si>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</si>
  <si>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</si>
  <si>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</si>
  <si>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</si>
  <si>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</si>
  <si>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</si>
  <si>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</si>
  <si>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</si>
  <si>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</si>
  <si>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</si>
  <si>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</si>
  <si>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</si>
  <si>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</si>
  <si>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</si>
  <si>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</si>
  <si>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</si>
  <si>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</si>
  <si>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</si>
  <si>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</si>
  <si>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</si>
  <si>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</si>
  <si>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</si>
  <si>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</si>
  <si>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</si>
  <si>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</si>
  <si>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</si>
  <si>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</si>
  <si>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</si>
  <si>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</si>
  <si>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</si>
  <si>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</si>
  <si>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</si>
  <si>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</si>
  <si>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</si>
  <si>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</si>
  <si>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</si>
  <si>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</si>
  <si>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</si>
  <si>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</si>
  <si>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</si>
  <si>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</si>
  <si>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</si>
  <si>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</si>
  <si>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</si>
  <si>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</si>
  <si>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</si>
  <si>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</si>
  <si>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</si>
  <si>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</si>
  <si>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</si>
  <si>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</si>
  <si>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</si>
  <si>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</si>
  <si>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</si>
  <si>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</si>
  <si>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</si>
  <si>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</si>
  <si>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</si>
  <si>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</si>
  <si>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</si>
  <si>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</si>
  <si>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</si>
  <si>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</si>
  <si>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</si>
  <si>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</si>
  <si>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</si>
  <si>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</si>
  <si>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</si>
  <si>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</si>
  <si>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</si>
  <si>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</si>
  <si>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</si>
  <si>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</si>
  <si>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</si>
  <si>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</si>
  <si>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</si>
  <si>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</si>
  <si>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</si>
  <si>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</si>
  <si>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</si>
  <si>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</si>
  <si>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</si>
  <si>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</si>
  <si>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</si>
  <si>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</si>
  <si>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</si>
  <si>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</si>
  <si>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</si>
  <si>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</si>
  <si>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</si>
  <si>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</si>
  <si>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</si>
  <si>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</si>
  <si>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</si>
  <si>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</si>
  <si>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</si>
  <si>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</si>
  <si>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</si>
  <si>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</si>
  <si>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</si>
  <si>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</si>
  <si>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</si>
  <si>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</si>
  <si>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</si>
  <si>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</si>
  <si>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</si>
  <si>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</si>
  <si>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</si>
  <si>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</si>
  <si>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</si>
  <si>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</si>
  <si>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</si>
  <si>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</si>
  <si>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</si>
  <si>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</si>
  <si>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</si>
  <si>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</si>
  <si>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</si>
  <si>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</si>
  <si>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</si>
  <si>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</si>
  <si>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</si>
  <si>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</si>
  <si>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</si>
  <si>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</si>
  <si>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</si>
  <si>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</si>
  <si>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</si>
  <si>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</si>
  <si>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</si>
  <si>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</si>
  <si>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</si>
  <si>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</si>
  <si>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</si>
  <si>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</si>
  <si>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</si>
  <si>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</si>
  <si>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</si>
  <si>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</si>
  <si>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</si>
  <si>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</si>
  <si>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</si>
  <si>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</si>
  <si>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</si>
  <si>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</si>
  <si>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</si>
  <si>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</si>
  <si>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</si>
  <si>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</si>
  <si>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</si>
  <si>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</si>
  <si>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</si>
  <si>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</si>
  <si>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</si>
  <si>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</si>
  <si>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</si>
  <si>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</si>
  <si>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</si>
  <si>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</si>
  <si>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</si>
  <si>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</si>
  <si>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</si>
  <si>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</si>
  <si>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</si>
  <si>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</si>
  <si>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</si>
  <si>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</si>
  <si>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</si>
  <si>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</si>
  <si>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</si>
  <si>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</si>
  <si>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</si>
  <si>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</si>
  <si>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</si>
  <si>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</si>
  <si>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</si>
  <si>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</si>
  <si>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</si>
  <si>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</si>
  <si>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</si>
  <si>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</si>
  <si>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</si>
  <si>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</si>
  <si>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</si>
  <si>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</si>
  <si>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</si>
  <si>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</si>
  <si>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</si>
  <si>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</si>
  <si>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</si>
  <si>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</si>
  <si>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</si>
  <si>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</si>
  <si>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</si>
  <si>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</si>
  <si>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</si>
  <si>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</si>
  <si>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</si>
  <si>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</si>
  <si>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</si>
  <si>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</si>
  <si>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</si>
  <si>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</si>
  <si>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</si>
  <si>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</si>
  <si>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</si>
  <si>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</si>
  <si>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</si>
  <si>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</si>
  <si>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</si>
  <si>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</si>
  <si>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</si>
  <si>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</si>
  <si>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</si>
  <si>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</si>
  <si>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</si>
  <si>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</si>
  <si>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</si>
  <si>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</si>
  <si>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</si>
  <si>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</si>
  <si>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</si>
  <si>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</si>
  <si>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</si>
  <si>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</si>
  <si>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</si>
  <si>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</si>
  <si>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</si>
  <si>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</si>
  <si>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</si>
  <si>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</si>
  <si>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</si>
  <si>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</si>
  <si>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</si>
  <si>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</si>
  <si>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</si>
  <si>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</si>
  <si>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</si>
  <si>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</si>
  <si>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</si>
  <si>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</si>
  <si>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</si>
  <si>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</si>
  <si>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</si>
  <si>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</si>
  <si>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</si>
  <si>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</si>
  <si>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</si>
  <si>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</si>
  <si>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</si>
  <si>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</si>
  <si>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</si>
  <si>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</si>
  <si>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</si>
  <si>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</si>
  <si>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</si>
  <si>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</si>
  <si>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</si>
  <si>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</si>
  <si>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</si>
  <si>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</si>
  <si>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</si>
  <si>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</si>
  <si>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</si>
  <si>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</si>
  <si>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</si>
  <si>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</si>
  <si>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</si>
  <si>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</si>
  <si>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</si>
  <si>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</si>
  <si>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</si>
  <si>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</si>
  <si>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</si>
  <si>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</si>
  <si>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</si>
  <si>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</si>
  <si>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</si>
  <si>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</si>
  <si>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</si>
  <si>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</si>
  <si>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</si>
  <si>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</si>
  <si>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</si>
  <si>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</si>
  <si>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</si>
  <si>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</si>
  <si>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</si>
  <si>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</si>
  <si>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</si>
  <si>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</si>
  <si>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</si>
  <si>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</si>
  <si>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</si>
  <si>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</si>
  <si>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</si>
  <si>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</si>
  <si>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</si>
  <si>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</si>
  <si>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</si>
  <si>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</si>
  <si>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</si>
  <si>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</si>
  <si>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</si>
  <si>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</si>
  <si>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</si>
  <si>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</si>
  <si>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</si>
  <si>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</si>
  <si>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</si>
  <si>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</si>
  <si>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</si>
  <si>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</si>
  <si>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</si>
  <si>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</si>
  <si>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</si>
  <si>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</si>
  <si>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</si>
  <si>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</si>
  <si>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</si>
  <si>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</si>
  <si>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</si>
  <si>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</si>
  <si>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</si>
  <si>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</si>
  <si>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</si>
  <si>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</si>
  <si>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</si>
  <si>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</si>
  <si>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</si>
  <si>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</si>
  <si>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</si>
  <si>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</si>
  <si>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</si>
  <si>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</si>
  <si>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</si>
  <si>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</si>
  <si>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</si>
  <si>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</si>
  <si>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</si>
  <si>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</si>
  <si>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</si>
  <si>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</si>
  <si>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</si>
  <si>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</si>
  <si>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</si>
  <si>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</si>
  <si>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</si>
  <si>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</si>
  <si>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</si>
  <si>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</si>
  <si>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</si>
  <si>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</si>
  <si>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</si>
  <si>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</si>
  <si>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</si>
  <si>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</si>
  <si>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</si>
  <si>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</si>
  <si>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</si>
  <si>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</si>
  <si>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</si>
  <si>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</si>
  <si>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</si>
  <si>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</si>
  <si>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</si>
  <si>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</si>
  <si>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</si>
  <si>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</si>
  <si>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</si>
  <si>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</si>
  <si>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</si>
  <si>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</si>
  <si>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</si>
  <si>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</si>
  <si>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</si>
  <si>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</si>
  <si>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</si>
  <si>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</si>
  <si>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</si>
  <si>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</si>
  <si>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</si>
  <si>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</si>
  <si>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</si>
  <si>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</si>
  <si>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</si>
  <si>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</si>
  <si>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</si>
  <si>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</si>
  <si>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</si>
  <si>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</si>
  <si>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</si>
  <si>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</si>
  <si>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</si>
  <si>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</si>
  <si>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</si>
  <si>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</si>
  <si>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</si>
  <si>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</si>
  <si>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</si>
  <si>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</si>
  <si>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</si>
  <si>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</si>
  <si>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</si>
  <si>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</si>
  <si>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</si>
  <si>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</si>
  <si>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</si>
  <si>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</si>
  <si>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</si>
  <si>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</si>
  <si>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</si>
  <si>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</si>
  <si>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</si>
  <si>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</si>
  <si>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</si>
  <si>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</si>
  <si>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</si>
  <si>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</si>
  <si>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</si>
  <si>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</si>
  <si>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</si>
  <si>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</si>
  <si>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</si>
  <si>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</si>
  <si>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</si>
  <si>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</si>
  <si>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</si>
  <si>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</si>
  <si>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</si>
  <si>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</si>
  <si>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</si>
  <si>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</si>
  <si>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</si>
  <si>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</si>
  <si>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</si>
  <si>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</si>
  <si>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</si>
  <si>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</si>
  <si>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</si>
  <si>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</si>
  <si>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</si>
  <si>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</si>
  <si>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</si>
  <si>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</si>
  <si>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</si>
  <si>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</si>
  <si>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</si>
  <si>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</si>
  <si>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</si>
  <si>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</si>
  <si>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</si>
  <si>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</si>
  <si>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</si>
  <si>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</si>
  <si>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</si>
  <si>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</si>
  <si>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</si>
  <si>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</si>
  <si>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</si>
  <si>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</si>
  <si>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</si>
  <si>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</si>
  <si>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</si>
  <si>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</si>
  <si>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</si>
  <si>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</si>
  <si>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</si>
  <si>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</si>
  <si>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</si>
  <si>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</si>
  <si>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</si>
  <si>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</si>
  <si>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</si>
  <si>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</si>
  <si>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</si>
  <si>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</si>
  <si>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</si>
  <si>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</si>
  <si>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</si>
  <si>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</si>
  <si>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</si>
  <si>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</si>
  <si>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</si>
  <si>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</si>
  <si>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</si>
  <si>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</si>
  <si>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</si>
  <si>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</si>
  <si>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</si>
  <si>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</si>
  <si>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</si>
  <si>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</si>
  <si>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</si>
  <si>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</si>
  <si>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</si>
  <si>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</si>
  <si>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</si>
  <si>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</si>
  <si>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</si>
  <si>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</si>
  <si>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</si>
  <si>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</si>
  <si>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</si>
  <si>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</si>
  <si>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</si>
  <si>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</si>
  <si>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</si>
  <si>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</si>
  <si>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</si>
  <si>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</si>
  <si>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</si>
  <si>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</si>
  <si>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</si>
  <si>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</si>
  <si>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</si>
  <si>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</si>
  <si>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</si>
  <si>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</si>
  <si>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</si>
  <si>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</si>
  <si>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</si>
  <si>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</si>
  <si>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</si>
  <si>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</si>
  <si>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</si>
  <si>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</si>
  <si>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</si>
  <si>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</si>
  <si>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</si>
  <si>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</si>
  <si>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</si>
  <si>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</si>
  <si>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</si>
  <si>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</si>
  <si>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</si>
  <si>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</si>
  <si>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</si>
  <si>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</si>
  <si>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</si>
  <si>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</si>
  <si>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</si>
  <si>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</si>
  <si>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</si>
  <si>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</si>
  <si>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</si>
  <si>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</si>
  <si>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</si>
  <si>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</si>
  <si>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</si>
  <si>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</si>
  <si>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</si>
  <si>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</si>
  <si>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</si>
  <si>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</si>
  <si>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</si>
  <si>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</si>
  <si>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</si>
  <si>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</si>
  <si>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</si>
  <si>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</si>
  <si>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</si>
  <si>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</si>
  <si>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</si>
  <si>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</si>
  <si>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</si>
  <si>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</si>
  <si>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</si>
  <si>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</si>
  <si>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</si>
  <si>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</si>
  <si>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</si>
  <si>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</si>
  <si>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</si>
  <si>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</si>
  <si>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</si>
  <si>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</si>
  <si>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</si>
  <si>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</si>
  <si>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</si>
  <si>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</si>
  <si>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</si>
  <si>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</si>
  <si>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</si>
  <si>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</si>
  <si>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</si>
  <si>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</si>
  <si>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</si>
  <si>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</si>
  <si>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</si>
  <si>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</si>
  <si>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</si>
  <si>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</si>
  <si>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</si>
  <si>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</si>
  <si>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</si>
  <si>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</si>
  <si>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</si>
  <si>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</si>
  <si>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</si>
  <si>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</si>
  <si>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</si>
  <si>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</si>
  <si>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</si>
  <si>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</si>
  <si>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</si>
  <si>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</si>
  <si>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</si>
  <si>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</si>
  <si>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</si>
  <si>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</si>
  <si>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</si>
  <si>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</si>
  <si>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</si>
  <si>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</si>
  <si>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</si>
  <si>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</si>
  <si>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</si>
  <si>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</si>
  <si>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</si>
  <si>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</si>
  <si>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</si>
  <si>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</si>
  <si>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</si>
  <si>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</si>
  <si>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</si>
  <si>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</si>
  <si>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</si>
  <si>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</si>
  <si>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</si>
  <si>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</si>
  <si>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</si>
  <si>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</si>
  <si>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</si>
  <si>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</si>
  <si>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</si>
  <si>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</si>
  <si>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</si>
  <si>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</si>
  <si>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</si>
  <si>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</si>
  <si>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</si>
  <si>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</si>
  <si>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</si>
  <si>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</si>
  <si>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</si>
  <si>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</si>
  <si>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</si>
  <si>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</si>
  <si>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</si>
  <si>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</si>
  <si>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</si>
  <si>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</si>
  <si>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</si>
  <si>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</si>
  <si>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</si>
  <si>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</si>
  <si>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</si>
  <si>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</si>
  <si>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</si>
  <si>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</si>
  <si>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</si>
  <si>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</si>
  <si>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</si>
  <si>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</si>
  <si>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</si>
  <si>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</si>
  <si>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</si>
  <si>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</si>
  <si>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</si>
  <si>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</si>
  <si>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</si>
  <si>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</si>
  <si>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</si>
  <si>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</si>
  <si>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</si>
  <si>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</si>
  <si>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</si>
  <si>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</si>
  <si>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</si>
  <si>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</si>
  <si>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</si>
  <si>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</si>
  <si>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</si>
  <si>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</si>
  <si>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</si>
  <si>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</si>
  <si>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</si>
  <si>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</si>
  <si>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</si>
  <si>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</si>
  <si>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</si>
  <si>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</si>
  <si>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</si>
  <si>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</si>
  <si>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</si>
  <si>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</si>
  <si>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</si>
  <si>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</si>
  <si>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</si>
  <si>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</si>
  <si>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</si>
  <si>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</si>
  <si>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</si>
  <si>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</si>
  <si>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</si>
  <si>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</si>
  <si>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</si>
  <si>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</si>
  <si>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</si>
  <si>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</si>
  <si>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</si>
  <si>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</si>
  <si>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</si>
  <si>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</si>
  <si>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</si>
  <si>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</si>
  <si>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</si>
  <si>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</si>
  <si>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</si>
  <si>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</si>
  <si>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</si>
  <si>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</si>
  <si>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</si>
  <si>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</si>
  <si>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</si>
  <si>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</si>
  <si>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</si>
  <si>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</si>
  <si>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</si>
  <si>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</si>
  <si>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</si>
  <si>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</si>
  <si>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</si>
  <si>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</si>
  <si>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</si>
  <si>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</si>
  <si>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</si>
  <si>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</si>
  <si>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</si>
  <si>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</si>
  <si>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</si>
  <si>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</si>
  <si>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</si>
  <si>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</si>
  <si>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</si>
  <si>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</si>
  <si>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</si>
  <si>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</si>
  <si>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</si>
  <si>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</si>
  <si>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</si>
  <si>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</si>
  <si>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</si>
  <si>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</si>
  <si>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</si>
  <si>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</si>
  <si>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</si>
  <si>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</si>
  <si>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</si>
  <si>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</si>
  <si>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</si>
  <si>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</si>
  <si>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</si>
  <si>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</si>
  <si>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</si>
  <si>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</si>
  <si>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</si>
  <si>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</si>
  <si>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</si>
  <si>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</si>
  <si>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</si>
  <si>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</si>
  <si>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</si>
  <si>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</si>
  <si>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</si>
  <si>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</si>
  <si>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</si>
  <si>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</si>
  <si>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</si>
  <si>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</si>
  <si>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</si>
  <si>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</si>
  <si>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</si>
  <si>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</si>
  <si>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</si>
  <si>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</si>
  <si>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</si>
  <si>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</si>
  <si>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</si>
  <si>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</si>
  <si>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</si>
  <si>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</si>
  <si>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</si>
  <si>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</si>
  <si>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</si>
  <si>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</si>
  <si>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</si>
  <si>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</si>
  <si>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</si>
  <si>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</si>
  <si>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</si>
  <si>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</si>
  <si>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</si>
  <si>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</si>
  <si>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</si>
  <si>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</si>
  <si>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</si>
  <si>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</si>
  <si>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</si>
  <si>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</si>
  <si>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</si>
  <si>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</si>
  <si>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</si>
  <si>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</si>
  <si>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</si>
  <si>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</si>
  <si>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</si>
  <si>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</si>
  <si>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</si>
  <si>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</si>
  <si>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</si>
  <si>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</si>
  <si>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</si>
  <si>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</si>
  <si>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</si>
  <si>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</si>
  <si>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</si>
  <si>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</si>
  <si>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</si>
  <si>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</si>
  <si>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</si>
  <si>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</si>
  <si>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</si>
  <si>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</si>
  <si>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</si>
  <si>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</si>
  <si>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</si>
  <si>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</si>
  <si>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</si>
  <si>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</si>
  <si>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</si>
  <si>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</si>
  <si>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</si>
  <si>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</si>
  <si>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</si>
  <si>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</si>
  <si>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</si>
  <si>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</si>
  <si>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</si>
  <si>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</si>
  <si>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</si>
  <si>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</si>
  <si>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</si>
  <si>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</si>
  <si>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</si>
  <si>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</si>
  <si>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</si>
  <si>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</si>
  <si>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</si>
  <si>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</si>
  <si>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</si>
  <si>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</si>
  <si>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</si>
  <si>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</si>
  <si>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</si>
  <si>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</si>
  <si>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</si>
  <si>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</si>
  <si>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</si>
  <si>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</si>
  <si>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</si>
  <si>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</si>
  <si>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</si>
  <si>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</si>
  <si>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</si>
  <si>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</si>
  <si>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</si>
  <si>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</si>
  <si>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</si>
  <si>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</si>
  <si>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</si>
  <si>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</si>
  <si>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</si>
  <si>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</si>
  <si>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</si>
  <si>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</si>
  <si>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</si>
  <si>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</si>
  <si>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</si>
  <si>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</si>
  <si>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</si>
  <si>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</si>
  <si>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</si>
  <si>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</si>
  <si>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</si>
  <si>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</si>
  <si>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</si>
  <si>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</si>
  <si>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</si>
  <si>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</si>
  <si>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</si>
  <si>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</si>
  <si>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</si>
  <si>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</si>
  <si>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</si>
  <si>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</si>
  <si>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</si>
  <si>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</si>
  <si>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</si>
  <si>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</si>
  <si>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</si>
  <si>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</si>
  <si>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</si>
  <si>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</si>
  <si>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</si>
  <si>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</si>
  <si>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</si>
  <si>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</si>
  <si>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</si>
  <si>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</si>
  <si>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</si>
  <si>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</si>
  <si>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</si>
  <si>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</si>
  <si>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</si>
  <si>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</si>
  <si>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</si>
  <si>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</si>
  <si>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</si>
  <si>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</si>
  <si>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</si>
  <si>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</si>
  <si>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</si>
  <si>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</si>
  <si>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</si>
  <si>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</si>
  <si>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</si>
  <si>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</si>
  <si>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</si>
  <si>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</si>
  <si>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</si>
  <si>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</si>
  <si>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</si>
  <si>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</si>
  <si>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</si>
  <si>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</si>
  <si>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</si>
  <si>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</si>
  <si>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</si>
  <si>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</si>
  <si>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</si>
  <si>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</si>
  <si>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</si>
  <si>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</si>
  <si>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</si>
  <si>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</si>
  <si>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</si>
  <si>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</si>
  <si>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</si>
  <si>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</si>
  <si>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</si>
  <si>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</si>
  <si>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</si>
  <si>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</si>
  <si>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</si>
  <si>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</si>
  <si>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</si>
  <si>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</si>
  <si>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</si>
  <si>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</si>
  <si>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</si>
  <si>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</si>
  <si>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</si>
  <si>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</si>
  <si>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</si>
  <si>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</si>
  <si>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</si>
  <si>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</si>
  <si>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</si>
  <si>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</si>
  <si>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</si>
  <si>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</si>
  <si>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</si>
  <si>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</si>
  <si>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</si>
  <si>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</si>
  <si>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</si>
  <si>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</si>
  <si>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</si>
  <si>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</si>
  <si>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</si>
  <si>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</si>
  <si>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</si>
  <si>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</si>
  <si>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</si>
  <si>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</si>
  <si>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</si>
  <si>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</si>
  <si>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</si>
  <si>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</si>
  <si>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</si>
  <si>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</si>
  <si>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</si>
  <si>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</si>
  <si>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</si>
  <si>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</si>
  <si>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</si>
  <si>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</si>
  <si>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</si>
  <si>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</si>
  <si>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</si>
  <si>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</si>
  <si>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</si>
  <si>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</si>
  <si>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</si>
  <si>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</si>
  <si>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</si>
  <si>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</si>
  <si>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</si>
  <si>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</si>
  <si>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</si>
  <si>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</si>
  <si>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</si>
  <si>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</si>
  <si>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</si>
  <si>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</si>
  <si>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</si>
  <si>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</si>
  <si>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</si>
  <si>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</si>
  <si>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</si>
  <si>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</si>
  <si>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</si>
  <si>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</si>
  <si>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</si>
  <si>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</si>
  <si>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</si>
  <si>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</si>
  <si>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</si>
  <si>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</si>
  <si>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</si>
  <si>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</si>
  <si>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</si>
  <si>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</si>
  <si>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</si>
  <si>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</si>
  <si>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</si>
  <si>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</si>
  <si>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</si>
  <si>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</si>
  <si>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</si>
  <si>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</si>
  <si>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</si>
  <si>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</si>
  <si>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</si>
  <si>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</si>
  <si>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</si>
  <si>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</si>
  <si>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</si>
  <si>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</si>
  <si>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</si>
  <si>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</si>
  <si>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</si>
  <si>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</si>
  <si>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</si>
  <si>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</si>
  <si>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</si>
  <si>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</si>
  <si>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</si>
  <si>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</si>
  <si>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</si>
  <si>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</si>
  <si>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</si>
  <si>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</si>
  <si>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</si>
  <si>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</si>
  <si>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</si>
  <si>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</si>
  <si>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</si>
  <si>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</si>
  <si>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</si>
  <si>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</si>
  <si>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</si>
  <si>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</si>
  <si>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</si>
  <si>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</si>
  <si>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</si>
  <si>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</si>
  <si>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</si>
  <si>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</si>
  <si>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</si>
  <si>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</si>
  <si>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</si>
  <si>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</si>
  <si>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</si>
  <si>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</si>
  <si>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</si>
  <si>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</si>
  <si>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</si>
  <si>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</si>
  <si>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</si>
  <si>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</si>
  <si>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</si>
  <si>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</si>
  <si>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</si>
  <si>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</si>
  <si>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</si>
  <si>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</si>
  <si>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</si>
  <si>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</si>
  <si>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</si>
  <si>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</si>
  <si>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</si>
  <si>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</si>
  <si>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</si>
  <si>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</si>
  <si>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</si>
  <si>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</si>
  <si>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</si>
  <si>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</si>
  <si>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</si>
  <si>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</si>
  <si>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</si>
  <si>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</si>
  <si>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</si>
  <si>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</si>
  <si>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</si>
  <si>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</si>
  <si>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</si>
  <si>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</si>
  <si>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</si>
  <si>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</si>
  <si>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</si>
  <si>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</si>
  <si>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</si>
  <si>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</si>
  <si>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</si>
  <si>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</si>
  <si>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</si>
  <si>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</si>
  <si>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</si>
  <si>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</si>
  <si>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</si>
  <si>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</si>
  <si>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</si>
  <si>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</si>
  <si>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</si>
  <si>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</si>
  <si>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</si>
  <si>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</si>
  <si>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</si>
  <si>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</si>
  <si>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</si>
  <si>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</si>
  <si>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</si>
  <si>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</si>
  <si>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</si>
  <si>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</si>
  <si>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</si>
  <si>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</si>
  <si>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</si>
  <si>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</si>
  <si>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</si>
  <si>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</si>
  <si>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</si>
  <si>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</si>
  <si>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</si>
  <si>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</si>
  <si>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</si>
  <si>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</si>
  <si>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</si>
  <si>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</si>
  <si>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</si>
  <si>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</si>
  <si>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</si>
  <si>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</si>
  <si>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</si>
  <si>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</si>
  <si>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</si>
  <si>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</si>
  <si>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</si>
  <si>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</si>
  <si>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</si>
  <si>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</si>
  <si>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</si>
  <si>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</si>
  <si>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</si>
  <si>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</si>
  <si>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</si>
  <si>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</si>
  <si>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</si>
  <si>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</si>
  <si>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</si>
  <si>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</si>
  <si>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</si>
  <si>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</si>
  <si>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</si>
  <si>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</si>
  <si>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</si>
  <si>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</si>
  <si>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</si>
  <si>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</si>
  <si>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</si>
  <si>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</si>
  <si>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</si>
  <si>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</si>
  <si>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</si>
  <si>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</si>
  <si>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</si>
  <si>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</si>
  <si>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</si>
  <si>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</si>
  <si>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</si>
  <si>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</si>
  <si>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</si>
  <si>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</si>
  <si>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</si>
  <si>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</si>
  <si>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</si>
  <si>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</si>
  <si>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</si>
  <si>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</si>
  <si>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</si>
  <si>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</si>
  <si>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</si>
  <si>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</si>
  <si>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</si>
  <si>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</si>
  <si>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</si>
  <si>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</si>
  <si>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</si>
  <si>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</si>
  <si>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</si>
  <si>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</si>
  <si>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</si>
  <si>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</si>
  <si>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</si>
  <si>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</si>
  <si>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</si>
  <si>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</si>
  <si>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</si>
  <si>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</si>
  <si>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</si>
  <si>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</si>
  <si>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</si>
  <si>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</si>
  <si>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</si>
  <si>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</si>
  <si>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</si>
  <si>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</si>
  <si>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</si>
  <si>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</si>
  <si>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</si>
  <si>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</si>
  <si>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</si>
  <si>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</si>
  <si>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</si>
  <si>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</si>
  <si>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</si>
  <si>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</si>
  <si>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</si>
  <si>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</si>
  <si>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</si>
  <si>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</si>
  <si>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</si>
  <si>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</si>
  <si>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</si>
  <si>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</si>
  <si>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</si>
  <si>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</si>
  <si>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</si>
  <si>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</si>
  <si>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</si>
  <si>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</si>
  <si>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</si>
  <si>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</si>
  <si>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</si>
  <si>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</si>
  <si>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</si>
  <si>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</si>
  <si>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</si>
  <si>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</si>
  <si>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</si>
  <si>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</si>
  <si>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</si>
  <si>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</si>
  <si>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</si>
  <si>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</si>
  <si>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</si>
  <si>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</si>
  <si>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</si>
  <si>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</si>
  <si>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</si>
  <si>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</si>
  <si>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</si>
  <si>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</si>
  <si>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</si>
  <si>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</si>
  <si>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</si>
  <si>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</si>
  <si>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</si>
  <si>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</si>
  <si>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</si>
  <si>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</si>
  <si>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</si>
  <si>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</si>
  <si>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</si>
  <si>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</si>
  <si>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</si>
  <si>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</si>
  <si>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</si>
  <si>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</si>
  <si>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</si>
  <si>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</si>
  <si>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</si>
  <si>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</si>
  <si>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</si>
  <si>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</si>
  <si>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</si>
  <si>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</si>
  <si>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</si>
  <si>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</si>
  <si>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</si>
  <si>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</si>
  <si>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</si>
  <si>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</si>
  <si>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</si>
  <si>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</si>
  <si>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</si>
  <si>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</si>
  <si>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</si>
  <si>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</si>
  <si>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</si>
  <si>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</si>
  <si>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</si>
  <si>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</si>
  <si>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</si>
  <si>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</si>
  <si>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</si>
  <si>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</si>
  <si>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</si>
  <si>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</si>
  <si>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</si>
  <si>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</si>
  <si>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</si>
  <si>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</si>
  <si>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</si>
  <si>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</si>
  <si>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</si>
  <si>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</si>
  <si>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</si>
  <si>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</si>
  <si>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</si>
  <si>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</si>
  <si>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</si>
  <si>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</si>
  <si>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</si>
  <si>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</si>
  <si>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</si>
  <si>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</si>
  <si>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</si>
  <si>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</si>
  <si>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</si>
  <si>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</si>
  <si>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</si>
  <si>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</si>
  <si>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</si>
  <si>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</si>
  <si>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</si>
  <si>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</si>
  <si>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</si>
  <si>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</si>
  <si>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</si>
  <si>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</si>
  <si>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</si>
  <si>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</si>
  <si>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</si>
  <si>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</si>
  <si>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</si>
  <si>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</si>
  <si>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</si>
  <si>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</si>
  <si>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</si>
  <si>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</si>
  <si>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</si>
  <si>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</si>
  <si>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</si>
  <si>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</si>
  <si>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</si>
  <si>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</si>
  <si>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</si>
  <si>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</si>
  <si>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</si>
  <si>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</si>
  <si>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</si>
  <si>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</si>
  <si>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</si>
  <si>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</si>
  <si>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</si>
  <si>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</si>
  <si>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</si>
  <si>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</si>
  <si>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</si>
  <si>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</si>
  <si>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</si>
  <si>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</si>
  <si>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</si>
  <si>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</si>
  <si>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</si>
  <si>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</si>
  <si>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</si>
  <si>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</si>
  <si>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</si>
  <si>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</si>
  <si>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</si>
  <si>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</si>
  <si>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</si>
  <si>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</si>
  <si>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</si>
  <si>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</si>
  <si>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</si>
  <si>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</si>
  <si>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</si>
  <si>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</si>
  <si>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</si>
  <si>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</si>
  <si>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</si>
  <si>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</si>
  <si>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</si>
  <si>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</si>
  <si>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</si>
  <si>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</si>
  <si>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</si>
  <si>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</si>
  <si>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</si>
  <si>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</si>
  <si>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</si>
  <si>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</si>
  <si>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</si>
  <si>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</si>
  <si>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</si>
  <si>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</si>
  <si>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</si>
  <si>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</si>
  <si>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</si>
  <si>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</si>
  <si>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</si>
  <si>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</si>
  <si>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</si>
  <si>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</si>
  <si>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</si>
  <si>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</si>
  <si>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</si>
  <si>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</si>
  <si>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</si>
  <si>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</si>
  <si>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</si>
  <si>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</si>
  <si>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</si>
  <si>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</si>
  <si>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</si>
  <si>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</si>
  <si>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</si>
  <si>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</si>
  <si>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</si>
  <si>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</si>
  <si>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</si>
  <si>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</si>
  <si>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</si>
  <si>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</si>
  <si>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</si>
  <si>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</si>
  <si>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</si>
  <si>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</si>
  <si>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</si>
  <si>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</si>
  <si>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</si>
  <si>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</si>
  <si>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</si>
  <si>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</si>
  <si>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</si>
  <si>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</si>
  <si>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</si>
  <si>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</si>
  <si>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</si>
  <si>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</si>
  <si>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</si>
  <si>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</si>
  <si>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</si>
  <si>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</si>
  <si>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</si>
  <si>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</si>
  <si>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</si>
  <si>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</si>
  <si>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</si>
  <si>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</si>
  <si>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</si>
  <si>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</si>
  <si>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</si>
  <si>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</si>
  <si>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</si>
  <si>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</si>
  <si>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</si>
  <si>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</si>
  <si>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</si>
  <si>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</si>
  <si>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</si>
  <si>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</si>
  <si>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</si>
  <si>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</si>
  <si>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</si>
  <si>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</si>
  <si>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</si>
  <si>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</si>
  <si>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</si>
  <si>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</si>
  <si>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</si>
  <si>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</si>
  <si>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</si>
  <si>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</si>
  <si>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</si>
  <si>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</si>
  <si>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</si>
  <si>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</si>
  <si>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</si>
  <si>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</si>
  <si>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</si>
  <si>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</si>
  <si>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</si>
  <si>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</si>
  <si>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</si>
  <si>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</si>
  <si>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</si>
  <si>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</si>
  <si>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</si>
  <si>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</si>
  <si>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</si>
  <si>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</si>
  <si>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</si>
  <si>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</si>
  <si>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</si>
  <si>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</si>
  <si>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</si>
  <si>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</si>
  <si>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</si>
  <si>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</si>
  <si>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</si>
  <si>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</si>
  <si>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</si>
  <si>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</si>
  <si>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</si>
  <si>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</si>
  <si>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</si>
  <si>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</si>
  <si>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</si>
  <si>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</si>
  <si>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</si>
  <si>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</si>
  <si>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</si>
  <si>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</si>
  <si>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</si>
  <si>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</si>
  <si>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</si>
  <si>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</si>
  <si>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</si>
  <si>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</si>
  <si>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</si>
  <si>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</si>
  <si>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</si>
  <si>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</si>
  <si>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</si>
  <si>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</si>
  <si>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</si>
  <si>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</si>
  <si>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</si>
  <si>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</si>
  <si>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</si>
  <si>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</si>
  <si>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</si>
  <si>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</si>
  <si>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</si>
  <si>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</si>
  <si>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</si>
  <si>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</si>
  <si>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</si>
  <si>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</si>
  <si>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</si>
  <si>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</si>
  <si>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</si>
  <si>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</si>
  <si>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</si>
  <si>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</si>
  <si>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</si>
  <si>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</si>
  <si>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</si>
  <si>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</si>
  <si>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</si>
  <si>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</si>
  <si>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</si>
  <si>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</si>
  <si>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</si>
  <si>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</si>
  <si>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</si>
  <si>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</si>
  <si>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</si>
  <si>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</si>
  <si>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</si>
  <si>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</si>
  <si>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</si>
  <si>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</si>
  <si>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</si>
  <si>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</si>
  <si>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</si>
  <si>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</si>
  <si>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</si>
  <si>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</si>
  <si>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</si>
  <si>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</si>
  <si>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</si>
  <si>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</si>
  <si>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</si>
  <si>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</si>
  <si>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</si>
  <si>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</si>
  <si>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</si>
  <si>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</si>
  <si>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</si>
  <si>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</si>
  <si>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</si>
  <si>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</si>
  <si>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</si>
  <si>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</si>
  <si>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</si>
  <si>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</si>
  <si>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</si>
  <si>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</si>
  <si>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</si>
  <si>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</si>
  <si>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</si>
  <si>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</si>
  <si>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</si>
  <si>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</si>
  <si>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</si>
  <si>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</si>
  <si>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</si>
  <si>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</si>
  <si>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</si>
  <si>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</si>
  <si>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</si>
  <si>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</si>
  <si>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</si>
  <si>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</si>
  <si>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</si>
  <si>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</si>
  <si>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</si>
  <si>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</si>
  <si>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</si>
  <si>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</si>
  <si>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</si>
  <si>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</si>
  <si>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</si>
  <si>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</si>
  <si>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</si>
  <si>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</si>
  <si>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</si>
  <si>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</si>
  <si>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</si>
  <si>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</si>
  <si>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</si>
  <si>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</si>
  <si>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</si>
  <si>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</si>
  <si>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</si>
  <si>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</si>
  <si>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</si>
  <si>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</si>
  <si>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</si>
  <si>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</si>
  <si>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</si>
  <si>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</si>
  <si>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</si>
  <si>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</si>
  <si>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</si>
  <si>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</si>
  <si>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</si>
  <si>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</si>
  <si>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</si>
  <si>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</si>
  <si>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</si>
  <si>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</si>
  <si>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</si>
  <si>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</si>
  <si>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</si>
  <si>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</si>
  <si>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</si>
  <si>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</si>
  <si>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</si>
  <si>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</si>
  <si>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</si>
  <si>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</si>
  <si>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</si>
  <si>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</si>
  <si>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</si>
  <si>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</si>
  <si>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</si>
  <si>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</si>
  <si>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</si>
  <si>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</si>
  <si>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</si>
  <si>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</si>
  <si>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</si>
  <si>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</si>
  <si>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</si>
  <si>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</si>
  <si>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</si>
  <si>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</si>
  <si>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</si>
  <si>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</si>
  <si>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</si>
  <si>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</si>
  <si>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</si>
  <si>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</si>
  <si>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</si>
  <si>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</si>
  <si>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</si>
  <si>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</si>
  <si>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</si>
  <si>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</si>
  <si>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</si>
  <si>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</si>
  <si>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</si>
  <si>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</si>
  <si>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</si>
  <si>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</si>
  <si>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</si>
  <si>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</si>
  <si>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</si>
  <si>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</si>
  <si>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</si>
  <si>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</si>
  <si>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</si>
  <si>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</si>
  <si>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</si>
  <si>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</si>
  <si>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</si>
  <si>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</si>
  <si>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</si>
  <si>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</si>
  <si>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</si>
  <si>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</si>
  <si>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</si>
  <si>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</si>
  <si>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</si>
  <si>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</si>
  <si>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</si>
  <si>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</si>
  <si>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</si>
  <si>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</si>
  <si>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</si>
  <si>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</si>
  <si>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</si>
  <si>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</si>
  <si>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</si>
  <si>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</si>
  <si>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</si>
  <si>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</si>
  <si>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</si>
  <si>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</si>
  <si>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</si>
  <si>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</si>
  <si>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</si>
  <si>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</si>
  <si>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</si>
  <si>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</si>
  <si>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</si>
  <si>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</si>
  <si>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</si>
  <si>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</si>
  <si>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</si>
  <si>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</si>
  <si>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</si>
  <si>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</si>
  <si>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</si>
  <si>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</si>
  <si>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</si>
  <si>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</si>
  <si>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</si>
  <si>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</si>
  <si>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</si>
  <si>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</si>
  <si>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</si>
  <si>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</si>
  <si>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</si>
  <si>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</si>
  <si>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</si>
  <si>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</si>
  <si>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</si>
  <si>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</si>
  <si>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</si>
  <si>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</si>
  <si>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</si>
  <si>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</si>
  <si>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</si>
  <si>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</si>
  <si>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</si>
  <si>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</si>
  <si>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</si>
  <si>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</si>
  <si>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</si>
  <si>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</si>
  <si>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</si>
  <si>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</si>
  <si>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</si>
  <si>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</si>
  <si>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</si>
  <si>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</si>
  <si>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</si>
  <si>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</si>
  <si>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</si>
  <si>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</si>
  <si>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</si>
  <si>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</si>
  <si>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</si>
  <si>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</si>
  <si>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</si>
  <si>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</si>
  <si>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</si>
  <si>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</si>
  <si>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</si>
  <si>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</si>
  <si>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</si>
  <si>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</si>
  <si>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</si>
  <si>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</si>
  <si>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</si>
  <si>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</si>
  <si>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</si>
  <si>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</si>
  <si>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</si>
  <si>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</si>
  <si>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</si>
  <si>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</si>
  <si>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</si>
  <si>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</si>
  <si>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</si>
  <si>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</si>
  <si>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</si>
  <si>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</si>
  <si>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</si>
  <si>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</si>
  <si>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</si>
  <si>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</si>
  <si>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</si>
  <si>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</si>
  <si>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</si>
  <si>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</si>
  <si>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</si>
  <si>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</si>
  <si>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</si>
  <si>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</si>
  <si>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</si>
  <si>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</si>
  <si>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</si>
  <si>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</si>
  <si>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</si>
  <si>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</si>
  <si>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</si>
  <si>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</si>
  <si>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</si>
  <si>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</si>
  <si>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</si>
  <si>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</si>
  <si>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</si>
  <si>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</si>
  <si>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</si>
  <si>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</si>
  <si>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</si>
  <si>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</si>
  <si>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</si>
  <si>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</si>
  <si>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</si>
  <si>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</si>
  <si>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</si>
  <si>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</si>
  <si>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</si>
  <si>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</si>
  <si>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</si>
  <si>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</si>
  <si>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</si>
  <si>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</si>
  <si>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</si>
  <si>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</si>
  <si>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</si>
  <si>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</si>
  <si>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</si>
  <si>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</si>
  <si>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</si>
  <si>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</si>
  <si>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</si>
  <si>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</si>
  <si>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</si>
  <si>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</si>
  <si>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</si>
  <si>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</si>
  <si>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</si>
  <si>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</si>
  <si>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</si>
  <si>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</si>
  <si>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</si>
  <si>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</si>
  <si>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</si>
  <si>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</si>
  <si>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</si>
  <si>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</si>
  <si>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</si>
  <si>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</si>
  <si>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</si>
  <si>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</si>
  <si>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</si>
  <si>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</si>
  <si>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</si>
  <si>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</si>
  <si>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</si>
  <si>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</si>
  <si>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</si>
  <si>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</si>
  <si>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</si>
  <si>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</si>
  <si>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</si>
  <si>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</si>
  <si>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</si>
  <si>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</si>
  <si>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</si>
  <si>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</si>
  <si>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</si>
  <si>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</si>
  <si>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</si>
  <si>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</si>
  <si>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</si>
  <si>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</si>
  <si>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</si>
  <si>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</si>
  <si>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</si>
  <si>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</si>
  <si>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</si>
  <si>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</si>
  <si>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</si>
  <si>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</si>
  <si>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</si>
  <si>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</si>
  <si>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</si>
  <si>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</si>
  <si>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</si>
  <si>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</si>
  <si>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</si>
  <si>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</si>
  <si>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</si>
  <si>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</si>
  <si>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</si>
  <si>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</si>
  <si>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</si>
  <si>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</si>
  <si>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</si>
  <si>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</si>
  <si>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</si>
  <si>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</si>
  <si>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</si>
  <si>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</si>
  <si>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</si>
  <si>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</si>
  <si>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</si>
  <si>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</si>
  <si>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</si>
  <si>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</si>
  <si>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</si>
  <si>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</si>
  <si>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</si>
  <si>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</si>
  <si>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</si>
  <si>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</si>
  <si>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</si>
  <si>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</si>
  <si>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</si>
  <si>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</si>
  <si>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</si>
  <si>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</si>
  <si>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</si>
  <si>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</si>
  <si>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</si>
  <si>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</si>
  <si>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</si>
  <si>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</si>
  <si>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</si>
  <si>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</si>
  <si>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</si>
  <si>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</si>
  <si>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</si>
  <si>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</si>
  <si>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</si>
  <si>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</si>
  <si>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</si>
  <si>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</si>
  <si>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</si>
  <si>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</si>
  <si>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</si>
  <si>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</si>
  <si>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</si>
  <si>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</si>
  <si>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</si>
  <si>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</si>
  <si>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</si>
  <si>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</si>
  <si>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</si>
  <si>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</si>
  <si>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</si>
  <si>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</si>
  <si>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</si>
  <si>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</si>
  <si>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</si>
  <si>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</si>
  <si>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</si>
  <si>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</si>
  <si>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</si>
  <si>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</si>
  <si>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</si>
  <si>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</si>
  <si>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</si>
  <si>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</si>
  <si>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</si>
  <si>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</si>
  <si>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</si>
  <si>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</si>
  <si>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</si>
  <si>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</si>
  <si>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</si>
  <si>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</si>
  <si>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</si>
  <si>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</si>
  <si>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</si>
  <si>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</si>
  <si>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</si>
  <si>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</si>
  <si>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</si>
  <si>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</si>
  <si>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</si>
  <si>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</si>
  <si>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</si>
  <si>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</si>
  <si>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</si>
  <si>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</si>
  <si>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</si>
  <si>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</si>
  <si>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</si>
  <si>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</si>
  <si>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</si>
  <si>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</si>
  <si>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</si>
  <si>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</si>
  <si>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</si>
  <si>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</si>
  <si>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</si>
  <si>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</si>
  <si>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</si>
  <si>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</si>
  <si>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</si>
  <si>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</si>
  <si>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</si>
  <si>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</si>
  <si>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</si>
  <si>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</si>
  <si>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</si>
  <si>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</si>
  <si>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</si>
  <si>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</si>
  <si>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</si>
  <si>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</si>
  <si>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</si>
  <si>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</si>
  <si>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</si>
  <si>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</si>
  <si>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</si>
  <si>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</si>
  <si>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</si>
  <si>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</si>
  <si>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</si>
  <si>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</si>
  <si>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</si>
  <si>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</si>
  <si>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</si>
  <si>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</si>
  <si>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</si>
  <si>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</si>
  <si>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</si>
  <si>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</si>
  <si>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</si>
  <si>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</si>
  <si>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</si>
  <si>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</si>
  <si>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</si>
  <si>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</si>
  <si>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</si>
  <si>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</si>
  <si>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</si>
  <si>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</si>
  <si>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</si>
  <si>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</si>
  <si>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</si>
  <si>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</si>
  <si>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</si>
  <si>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</si>
  <si>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</si>
  <si>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</si>
  <si>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</si>
  <si>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</si>
  <si>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</si>
  <si>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</si>
  <si>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</si>
  <si>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</si>
  <si>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</si>
  <si>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</si>
  <si>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</si>
  <si>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</si>
  <si>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</si>
  <si>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</si>
  <si>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</si>
  <si>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</si>
  <si>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</si>
  <si>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</si>
  <si>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</si>
  <si>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</si>
  <si>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</si>
  <si>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</si>
  <si>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</si>
  <si>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</si>
  <si>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</si>
  <si>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</si>
  <si>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</si>
  <si>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</si>
  <si>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</si>
  <si>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</si>
  <si>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</si>
  <si>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</si>
  <si>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</si>
  <si>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</si>
  <si>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</si>
  <si>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</si>
  <si>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</si>
  <si>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</si>
  <si>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</si>
  <si>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</si>
  <si>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</si>
  <si>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</si>
  <si>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</si>
  <si>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</si>
  <si>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</si>
  <si>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</si>
  <si>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</si>
  <si>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</si>
  <si>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</si>
  <si>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</si>
  <si>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</si>
  <si>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</si>
  <si>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</si>
  <si>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</si>
  <si>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</si>
  <si>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</si>
  <si>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</si>
  <si>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</si>
  <si>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</si>
  <si>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</si>
  <si>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</si>
  <si>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</si>
  <si>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</si>
  <si>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</si>
  <si>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</si>
  <si>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</si>
  <si>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</si>
  <si>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</si>
  <si>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</si>
  <si>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</si>
  <si>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</si>
  <si>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</si>
  <si>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</si>
  <si>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</si>
  <si>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</si>
  <si>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</si>
  <si>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</si>
  <si>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</si>
  <si>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</si>
  <si>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</si>
  <si>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</si>
  <si>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</si>
  <si>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</si>
  <si>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</si>
  <si>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</si>
  <si>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</si>
  <si>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</si>
  <si>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</si>
  <si>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</si>
  <si>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</si>
  <si>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</si>
  <si>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</si>
  <si>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</si>
  <si>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</si>
  <si>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</si>
  <si>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</si>
  <si>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</si>
  <si>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</si>
  <si>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</si>
  <si>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</si>
  <si>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</si>
  <si>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</si>
  <si>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</si>
  <si>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</si>
  <si>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</si>
  <si>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</si>
  <si>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</si>
  <si>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</si>
  <si>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</si>
  <si>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</si>
  <si>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</si>
  <si>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</si>
  <si>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</si>
  <si>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</si>
  <si>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</si>
  <si>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</si>
  <si>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</si>
  <si>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</si>
  <si>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</si>
  <si>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</si>
  <si>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</si>
  <si>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</si>
  <si>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</si>
  <si>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</si>
  <si>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</si>
  <si>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</si>
  <si>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</si>
  <si>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</si>
  <si>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</si>
  <si>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</si>
  <si>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</si>
  <si>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</si>
  <si>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</si>
  <si>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</si>
  <si>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</si>
  <si>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</si>
  <si>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</si>
  <si>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</si>
  <si>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</si>
  <si>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</si>
  <si>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</si>
  <si>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</si>
  <si>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</si>
  <si>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</si>
  <si>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</si>
  <si>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</si>
  <si>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</si>
  <si>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</si>
  <si>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</si>
  <si>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</si>
  <si>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</si>
  <si>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</si>
  <si>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</si>
  <si>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</si>
  <si>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</si>
  <si>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</si>
  <si>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</si>
  <si>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</si>
  <si>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</si>
  <si>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</si>
  <si>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</si>
  <si>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</si>
  <si>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</si>
  <si>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</si>
  <si>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</si>
  <si>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</si>
  <si>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</si>
  <si>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</si>
  <si>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</si>
  <si>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</si>
  <si>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</si>
  <si>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</si>
  <si>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</si>
  <si>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</si>
  <si>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</si>
  <si>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</si>
  <si>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</si>
  <si>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</si>
  <si>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</si>
  <si>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</si>
  <si>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</si>
  <si>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</si>
  <si>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</si>
  <si>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</si>
  <si>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</si>
  <si>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</si>
  <si>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</si>
  <si>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</si>
  <si>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</si>
  <si>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</si>
  <si>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</si>
  <si>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</si>
  <si>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</si>
  <si>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</si>
  <si>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</si>
  <si>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</si>
  <si>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</si>
  <si>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</si>
  <si>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</si>
  <si>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</si>
  <si>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</si>
  <si>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</si>
  <si>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</si>
  <si>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</si>
  <si>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</si>
  <si>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</si>
  <si>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</si>
  <si>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</si>
  <si>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</si>
  <si>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</si>
  <si>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</si>
  <si>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</si>
  <si>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</si>
  <si>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</si>
  <si>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</si>
  <si>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</si>
  <si>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</si>
  <si>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</si>
  <si>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</si>
  <si>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</si>
  <si>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</si>
  <si>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</si>
  <si>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</si>
  <si>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</si>
  <si>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</si>
  <si>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</si>
  <si>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</si>
  <si>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</si>
  <si>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</si>
  <si>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</si>
  <si>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</si>
  <si>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</si>
  <si>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</si>
  <si>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</si>
  <si>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</si>
  <si>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</si>
  <si>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</si>
  <si>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</si>
  <si>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</si>
  <si>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</si>
  <si>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</si>
  <si>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</si>
  <si>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</si>
  <si>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</si>
  <si>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</si>
  <si>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</si>
  <si>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</si>
  <si>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</si>
  <si>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</si>
  <si>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</si>
  <si>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</si>
  <si>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</si>
  <si>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</si>
  <si>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</si>
  <si>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</si>
  <si>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</si>
  <si>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</si>
  <si>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</si>
  <si>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</si>
  <si>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</si>
  <si>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</si>
  <si>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</si>
  <si>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</si>
  <si>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</si>
  <si>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</si>
  <si>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</si>
  <si>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</si>
  <si>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</si>
  <si>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</si>
  <si>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</si>
  <si>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</si>
  <si>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</si>
  <si>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</si>
  <si>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</si>
  <si>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</si>
  <si>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</si>
  <si>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</si>
  <si>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</si>
  <si>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</si>
  <si>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</si>
  <si>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</si>
  <si>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</si>
  <si>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</si>
  <si>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</si>
  <si>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</si>
  <si>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</si>
  <si>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</si>
  <si>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</si>
  <si>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</si>
  <si>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</si>
  <si>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</si>
  <si>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</si>
  <si>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</si>
  <si>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</si>
  <si>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</si>
  <si>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</si>
  <si>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</si>
  <si>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</si>
  <si>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</si>
  <si>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</si>
  <si>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</si>
  <si>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</si>
  <si>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</si>
  <si>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</si>
  <si>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</si>
  <si>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</si>
  <si>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</si>
  <si>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</si>
  <si>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</si>
  <si>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</si>
  <si>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</si>
  <si>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</si>
  <si>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</si>
  <si>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</si>
  <si>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</si>
  <si>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</si>
  <si>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</si>
  <si>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</si>
  <si>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</si>
  <si>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</si>
  <si>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</si>
  <si>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</si>
  <si>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</si>
  <si>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</si>
  <si>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</si>
  <si>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</si>
  <si>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</si>
  <si>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</si>
  <si>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</si>
  <si>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</si>
  <si>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</si>
  <si>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</si>
  <si>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</si>
  <si>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</si>
  <si>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</si>
  <si>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</si>
  <si>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</si>
  <si>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</si>
  <si>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</si>
  <si>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</si>
  <si>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</si>
  <si>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</si>
  <si>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</si>
  <si>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</si>
  <si>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</si>
  <si>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</si>
  <si>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</si>
  <si>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</si>
  <si>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</si>
  <si>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</si>
  <si>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</si>
  <si>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</si>
  <si>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</si>
  <si>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</si>
  <si>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</si>
  <si>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</si>
  <si>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</si>
  <si>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</si>
  <si>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</si>
  <si>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</si>
  <si>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</si>
  <si>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</si>
  <si>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</si>
  <si>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</si>
  <si>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</si>
  <si>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</si>
  <si>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</si>
  <si>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</si>
  <si>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</si>
  <si>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</si>
  <si>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</si>
  <si>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</si>
  <si>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</si>
  <si>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</si>
  <si>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</si>
  <si>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</si>
  <si>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</si>
  <si>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</si>
  <si>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</si>
  <si>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</si>
  <si>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</si>
  <si>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</si>
  <si>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</si>
  <si>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</si>
  <si>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</si>
  <si>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</si>
  <si>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</si>
  <si>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</si>
  <si>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</si>
  <si>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</si>
  <si>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</si>
  <si>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</si>
  <si>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</si>
  <si>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</si>
  <si>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</si>
  <si>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</si>
  <si>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</si>
  <si>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</si>
  <si>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</si>
  <si>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</si>
  <si>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</si>
  <si>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</si>
  <si>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</si>
  <si>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</si>
  <si>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</si>
  <si>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</si>
  <si>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</si>
  <si>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</si>
  <si>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</si>
  <si>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</si>
  <si>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</si>
  <si>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</si>
  <si>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</si>
  <si>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</si>
  <si>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</si>
  <si>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</si>
  <si>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</si>
  <si>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</si>
  <si>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</si>
  <si>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</si>
  <si>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</si>
  <si>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</si>
  <si>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</si>
  <si>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</si>
  <si>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</si>
  <si>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</si>
  <si>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</si>
  <si>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</si>
  <si>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</si>
  <si>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</si>
  <si>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</si>
  <si>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</si>
  <si>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</si>
  <si>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</si>
  <si>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</si>
  <si>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</si>
  <si>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</si>
  <si>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</si>
  <si>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</si>
  <si>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</si>
  <si>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</si>
  <si>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</si>
  <si>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</si>
  <si>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</si>
  <si>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</si>
  <si>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</si>
  <si>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</si>
  <si>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</si>
  <si>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</si>
  <si>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</si>
  <si>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</si>
  <si>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</si>
  <si>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</si>
  <si>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</si>
  <si>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</si>
  <si>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</si>
  <si>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</si>
  <si>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</si>
  <si>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</si>
  <si>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</si>
  <si>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</si>
  <si>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</si>
  <si>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</si>
  <si>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</si>
  <si>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</si>
  <si>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</si>
  <si>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</si>
  <si>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</si>
  <si>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</si>
  <si>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</si>
  <si>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</si>
  <si>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</si>
  <si>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</si>
  <si>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</si>
  <si>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</si>
  <si>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</si>
  <si>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</si>
  <si>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</si>
  <si>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</si>
  <si>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</si>
  <si>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</si>
  <si>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</si>
  <si>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</si>
  <si>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</si>
  <si>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</si>
  <si>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</si>
  <si>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</si>
  <si>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</si>
  <si>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</si>
  <si>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</si>
  <si>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</si>
  <si>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</si>
  <si>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</si>
  <si>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</si>
  <si>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</si>
  <si>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</si>
  <si>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</si>
  <si>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</si>
  <si>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</si>
  <si>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</si>
  <si>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</si>
  <si>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</si>
  <si>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</si>
  <si>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</si>
  <si>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</si>
  <si>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</si>
  <si>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</si>
  <si>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</si>
  <si>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</si>
  <si>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</si>
  <si>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</si>
  <si>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</si>
  <si>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</si>
  <si>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</si>
  <si>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</si>
  <si>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</si>
  <si>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</si>
  <si>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</si>
  <si>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</si>
  <si>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</si>
  <si>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</si>
  <si>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</si>
  <si>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</si>
  <si>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</si>
  <si>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</si>
  <si>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</si>
  <si>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</si>
  <si>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</si>
  <si>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</si>
  <si>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</si>
  <si>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</si>
  <si>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</si>
  <si>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</si>
  <si>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</si>
  <si>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</si>
  <si>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</si>
  <si>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</si>
  <si>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</si>
  <si>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</si>
  <si>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</si>
  <si>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</si>
  <si>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</si>
  <si>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</si>
  <si>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</si>
  <si>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</si>
  <si>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</si>
  <si>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</si>
  <si>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</si>
  <si>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</si>
  <si>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</si>
  <si>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</si>
  <si>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</si>
  <si>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</si>
  <si>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</si>
  <si>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</si>
  <si>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</si>
  <si>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</si>
  <si>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</si>
  <si>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</si>
  <si>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</si>
  <si>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</si>
  <si>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</si>
  <si>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</si>
  <si>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</si>
  <si>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</si>
  <si>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</si>
  <si>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</si>
  <si>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</si>
  <si>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</si>
  <si>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</si>
  <si>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</si>
  <si>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</si>
  <si>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</si>
  <si>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</si>
  <si>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</si>
  <si>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</si>
  <si>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</si>
  <si>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</si>
  <si>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</si>
  <si>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</si>
  <si>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</si>
  <si>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</si>
  <si>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</si>
  <si>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</si>
  <si>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</si>
  <si>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</si>
  <si>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</si>
  <si>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</si>
  <si>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</si>
  <si>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</si>
  <si>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</si>
  <si>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</si>
  <si>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</si>
  <si>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</si>
  <si>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</si>
  <si>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</si>
  <si>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</si>
  <si>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</si>
  <si>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</si>
  <si>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</si>
  <si>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</si>
  <si>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</si>
  <si>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</si>
  <si>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</si>
  <si>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</si>
  <si>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</si>
  <si>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</si>
  <si>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</si>
  <si>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</si>
  <si>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</si>
  <si>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</si>
  <si>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</si>
  <si>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</si>
  <si>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</si>
  <si>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</si>
  <si>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</si>
  <si>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</si>
  <si>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</si>
  <si>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</si>
  <si>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</si>
  <si>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</si>
  <si>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</si>
  <si>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</si>
  <si>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</si>
  <si>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</si>
  <si>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</si>
  <si>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</si>
  <si>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</si>
  <si>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</si>
  <si>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</si>
  <si>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</si>
  <si>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</si>
  <si>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</si>
  <si>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</si>
  <si>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</si>
  <si>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</si>
  <si>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</si>
  <si>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</si>
  <si>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</si>
  <si>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</si>
  <si>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</si>
  <si>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</si>
  <si>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</si>
  <si>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</si>
  <si>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</si>
  <si>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</si>
  <si>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</si>
  <si>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</si>
  <si>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</si>
  <si>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</si>
  <si>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</si>
  <si>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</si>
  <si>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</si>
  <si>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</si>
  <si>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</si>
  <si>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</si>
  <si>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</si>
  <si>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</si>
  <si>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</si>
  <si>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</si>
  <si>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</si>
  <si>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</si>
  <si>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</si>
  <si>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</si>
  <si>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</si>
  <si>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</si>
  <si>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</si>
  <si>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</si>
  <si>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</si>
  <si>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</si>
  <si>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</si>
  <si>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</si>
  <si>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</si>
  <si>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</si>
  <si>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</si>
  <si>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</si>
  <si>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</si>
  <si>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</si>
  <si>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</si>
  <si>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</si>
  <si>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</si>
  <si>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</si>
  <si>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</si>
  <si>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</si>
  <si>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</si>
  <si>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</si>
  <si>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</si>
  <si>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</si>
  <si>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</si>
  <si>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</si>
  <si>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</si>
  <si>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</si>
  <si>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</si>
  <si>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</si>
  <si>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</si>
  <si>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</si>
  <si>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</si>
  <si>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</si>
  <si>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</si>
  <si>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</si>
  <si>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</si>
  <si>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</si>
  <si>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</si>
  <si>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</si>
  <si>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</si>
  <si>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</si>
  <si>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</si>
  <si>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</si>
  <si>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</si>
  <si>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</si>
  <si>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</si>
  <si>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</si>
  <si>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</si>
  <si>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</si>
  <si>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</si>
  <si>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</si>
  <si>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</si>
  <si>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</si>
  <si>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</si>
  <si>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</si>
  <si>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</si>
  <si>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</si>
  <si>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</si>
  <si>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</si>
  <si>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</si>
  <si>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</si>
  <si>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</si>
  <si>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</si>
  <si>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</si>
  <si>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</si>
  <si>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</si>
  <si>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</si>
  <si>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</si>
  <si>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</si>
  <si>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</si>
  <si>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</si>
  <si>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</si>
  <si>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</si>
  <si>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</si>
  <si>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</si>
  <si>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</si>
  <si>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</si>
  <si>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</si>
  <si>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</si>
  <si>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</si>
  <si>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</si>
  <si>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</si>
  <si>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</si>
  <si>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</si>
  <si>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</si>
  <si>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</si>
  <si>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</si>
  <si>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</si>
  <si>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</si>
  <si>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</si>
  <si>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</si>
  <si>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</si>
  <si>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</si>
  <si>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</si>
  <si>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</si>
  <si>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</si>
  <si>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</si>
  <si>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</si>
  <si>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</si>
  <si>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</si>
  <si>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</si>
  <si>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</si>
  <si>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</si>
  <si>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</si>
  <si>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</si>
  <si>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</si>
  <si>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</si>
  <si>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</si>
  <si>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</si>
  <si>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</si>
  <si>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</si>
  <si>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</si>
  <si>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</si>
  <si>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</si>
  <si>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</si>
  <si>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</si>
  <si>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</si>
  <si>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</si>
  <si>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</si>
  <si>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</si>
  <si>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</si>
  <si>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</si>
  <si>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</si>
  <si>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</si>
  <si>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</si>
  <si>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</si>
  <si>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</si>
  <si>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</si>
  <si>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</si>
  <si>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</si>
  <si>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</si>
  <si>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</si>
  <si>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</si>
  <si>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</si>
  <si>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</si>
  <si>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</si>
  <si>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</si>
  <si>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</si>
  <si>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</si>
  <si>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</si>
  <si>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</si>
  <si>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</si>
  <si>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</si>
  <si>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</si>
  <si>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</si>
  <si>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</si>
  <si>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</si>
  <si>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</si>
  <si>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</si>
  <si>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</si>
  <si>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</si>
  <si>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</si>
  <si>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</si>
  <si>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</si>
  <si>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</si>
  <si>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</si>
  <si>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</si>
  <si>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</si>
  <si>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</si>
  <si>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</si>
  <si>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</si>
  <si>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</si>
  <si>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</si>
  <si>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</si>
  <si>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</si>
  <si>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</si>
  <si>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</si>
  <si>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</si>
  <si>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</si>
  <si>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</si>
  <si>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</si>
  <si>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</si>
  <si>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</si>
  <si>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</si>
  <si>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</si>
  <si>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</si>
  <si>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</si>
  <si>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</si>
  <si>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</si>
  <si>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</si>
  <si>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</si>
  <si>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</si>
  <si>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</si>
  <si>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</si>
  <si>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</si>
  <si>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</si>
  <si>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</si>
  <si>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</si>
  <si>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</si>
  <si>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</si>
  <si>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</si>
  <si>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</si>
  <si>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</si>
  <si>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</si>
  <si>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</si>
  <si>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</si>
  <si>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</si>
  <si>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</si>
  <si>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</si>
  <si>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</si>
  <si>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</si>
  <si>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</si>
  <si>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</si>
  <si>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</si>
  <si>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</si>
  <si>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</si>
  <si>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</si>
  <si>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</si>
  <si>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</si>
  <si>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</si>
  <si>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</si>
  <si>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</si>
  <si>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</si>
  <si>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</si>
  <si>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</si>
  <si>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</si>
  <si>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</si>
  <si>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</si>
  <si>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</si>
  <si>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</si>
  <si>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</si>
  <si>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</si>
  <si>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</si>
  <si>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</si>
  <si>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</si>
  <si>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</si>
  <si>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</si>
  <si>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</si>
  <si>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</si>
  <si>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</si>
  <si>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</si>
  <si>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</si>
  <si>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</si>
  <si>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</si>
  <si>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</si>
  <si>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</si>
  <si>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</si>
  <si>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</si>
  <si>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</si>
  <si>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</si>
  <si>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</si>
  <si>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</si>
  <si>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</si>
  <si>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</si>
  <si>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</si>
  <si>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</si>
  <si>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</si>
  <si>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</si>
  <si>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</si>
  <si>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</si>
  <si>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</si>
  <si>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</si>
  <si>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</si>
  <si>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</si>
  <si>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</si>
  <si>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</si>
  <si>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</si>
  <si>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</si>
  <si>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</si>
  <si>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</si>
  <si>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</si>
  <si>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</si>
  <si>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</si>
  <si>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</si>
  <si>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</si>
  <si>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</si>
  <si>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</si>
  <si>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</si>
  <si>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</si>
  <si>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</si>
  <si>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</si>
  <si>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</si>
  <si>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</si>
  <si>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</si>
  <si>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</si>
  <si>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</si>
  <si>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</si>
  <si>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</si>
  <si>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</si>
  <si>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</si>
  <si>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</si>
  <si>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</si>
  <si>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</si>
  <si>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</si>
  <si>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</si>
  <si>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</si>
  <si>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</si>
  <si>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</si>
  <si>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</si>
  <si>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</si>
  <si>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</si>
  <si>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</si>
  <si>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</si>
  <si>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</si>
  <si>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</si>
  <si>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</si>
  <si>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</si>
  <si>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</si>
  <si>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</si>
  <si>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</si>
  <si>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</si>
  <si>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</si>
  <si>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</si>
  <si>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</si>
  <si>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</si>
  <si>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</si>
  <si>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</si>
  <si>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</si>
  <si>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</si>
  <si>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</si>
  <si>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</si>
  <si>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</si>
  <si>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</si>
  <si>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</si>
  <si>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</si>
  <si>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</si>
  <si>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</si>
  <si>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</si>
  <si>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</si>
  <si>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</si>
  <si>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</si>
  <si>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</si>
  <si>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</si>
  <si>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</si>
  <si>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</si>
  <si>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</si>
  <si>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</si>
  <si>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</si>
  <si>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</si>
  <si>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</si>
  <si>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</si>
  <si>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</si>
  <si>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</si>
  <si>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</si>
  <si>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</si>
  <si>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</si>
  <si>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</si>
  <si>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</si>
  <si>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</si>
  <si>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</si>
  <si>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</si>
  <si>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</si>
  <si>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</si>
  <si>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</si>
  <si>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</si>
  <si>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</si>
  <si>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</si>
  <si>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</si>
  <si>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</si>
  <si>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</si>
  <si>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</si>
  <si>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</si>
  <si>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</si>
  <si>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</si>
  <si>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</si>
  <si>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</si>
  <si>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</si>
  <si>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</si>
  <si>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</si>
  <si>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</si>
  <si>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</si>
  <si>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</si>
  <si>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</si>
  <si>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</si>
  <si>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</si>
  <si>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</si>
  <si>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</si>
  <si>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</si>
  <si>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</si>
  <si>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</si>
  <si>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</si>
  <si>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</si>
  <si>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</si>
  <si>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</si>
  <si>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</si>
  <si>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</si>
  <si>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</si>
  <si>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</si>
  <si>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</si>
  <si>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</si>
  <si>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</si>
  <si>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</si>
  <si>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</si>
  <si>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</si>
  <si>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</si>
  <si>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</si>
  <si>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</si>
  <si>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</si>
  <si>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</si>
  <si>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</si>
  <si>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</si>
  <si>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</si>
  <si>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</si>
  <si>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</si>
  <si>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</si>
  <si>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</si>
  <si>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</si>
  <si>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</si>
  <si>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</si>
  <si>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</si>
  <si>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</si>
  <si>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</si>
  <si>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</si>
  <si>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</si>
  <si>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</si>
  <si>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</si>
  <si>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</si>
  <si>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</si>
  <si>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</si>
  <si>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</si>
  <si>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</si>
  <si>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</si>
  <si>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</si>
  <si>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</si>
  <si>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</si>
  <si>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</si>
  <si>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</si>
  <si>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</si>
  <si>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</si>
  <si>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</si>
  <si>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</si>
  <si>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</si>
  <si>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</si>
  <si>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</si>
  <si>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</si>
  <si>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</si>
  <si>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</si>
  <si>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</si>
  <si>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</si>
  <si>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</si>
  <si>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</si>
  <si>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</si>
  <si>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</si>
  <si>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</si>
  <si>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</si>
  <si>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</si>
  <si>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</si>
  <si>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</si>
  <si>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</si>
  <si>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</si>
  <si>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</si>
  <si>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</si>
  <si>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</si>
  <si>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</si>
  <si>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</si>
  <si>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</si>
  <si>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</si>
  <si>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</si>
  <si>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</si>
  <si>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</si>
  <si>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</si>
  <si>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</si>
  <si>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</si>
  <si>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</si>
  <si>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</si>
  <si>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</si>
  <si>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</si>
  <si>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</si>
  <si>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</si>
  <si>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</si>
  <si>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</si>
  <si>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</si>
  <si>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</si>
  <si>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</si>
  <si>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</si>
  <si>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</si>
  <si>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</si>
  <si>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</si>
  <si>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</si>
  <si>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</si>
  <si>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</si>
  <si>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</si>
  <si>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</si>
  <si>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</si>
  <si>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</si>
  <si>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</si>
  <si>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</si>
  <si>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</si>
  <si>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</si>
  <si>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</si>
  <si>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</si>
  <si>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</si>
  <si>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</si>
  <si>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</si>
  <si>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</si>
  <si>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</si>
  <si>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</si>
  <si>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</si>
  <si>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</si>
  <si>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</si>
  <si>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</si>
  <si>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</si>
  <si>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</si>
  <si>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</si>
  <si>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</si>
  <si>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</si>
  <si>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</si>
  <si>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</si>
  <si>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</si>
  <si>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</si>
  <si>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</si>
  <si>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</si>
  <si>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</si>
  <si>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</si>
  <si>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</si>
  <si>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</si>
  <si>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</si>
  <si>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</si>
  <si>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</si>
  <si>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</si>
  <si>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</si>
  <si>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</si>
  <si>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</si>
  <si>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</si>
  <si>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</si>
  <si>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</si>
  <si>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</si>
  <si>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</si>
  <si>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</si>
  <si>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</si>
  <si>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</si>
  <si>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</si>
  <si>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</si>
  <si>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</si>
  <si>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</si>
  <si>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</si>
  <si>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</si>
  <si>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</si>
  <si>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</si>
  <si>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</si>
  <si>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</si>
  <si>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</si>
  <si>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</si>
  <si>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</si>
  <si>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</si>
  <si>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</si>
  <si>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</si>
  <si>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</si>
  <si>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</si>
  <si>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</si>
  <si>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</si>
  <si>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no PCM</t>
  </si>
  <si>
    <t>site again down //ETA:25 Min</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</si>
  <si>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</si>
  <si>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</si>
  <si>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</si>
  <si>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</si>
  <si>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</si>
  <si>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</si>
  <si>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</si>
  <si>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</si>
  <si>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</si>
  <si>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</si>
  <si>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PCM-20251026-00001086</t>
  </si>
  <si>
    <t>TE Team facing access as Site located haram tunnel and Need crane for TS (TRX FAULTY )</t>
  </si>
  <si>
    <t>PCM-20251026-00001323</t>
  </si>
  <si>
    <t>EM Team on the way ETA: 60 Mins</t>
  </si>
  <si>
    <t>PCM-20251026-00000210</t>
  </si>
  <si>
    <t>5g cell down due to rectifier module faulty, rectifier module under repair arrangement</t>
  </si>
  <si>
    <t xml:space="preserve">TT-20251026-00285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</si>
</sst>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7" totalsRowShown="0" headerRowDxfId="174" dataDxfId="173" headerRowBorderDxfId="171" tableBorderDxfId="172" totalsRowBorderDxfId="170">
  <autoFilter ref="A1:L5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7" totalsRowShown="0" headerRowDxfId="157" dataDxfId="156" headerRowBorderDxfId="154" tableBorderDxfId="155" totalsRowBorderDxfId="153">
  <autoFilter ref="A1:CJ21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3" totalsRowShown="0" headerRowDxfId="64" dataDxfId="63" headerRowBorderDxfId="61" tableBorderDxfId="62">
  <autoFilter ref="A1:L111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3" totalsRowShown="0" headerRowDxfId="48" dataDxfId="47" headerRowBorderDxfId="45" tableBorderDxfId="46" totalsRowBorderDxfId="44">
  <autoFilter ref="A1:L21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0" totalsRowShown="0" headerRowDxfId="31" dataDxfId="30" headerRowBorderDxfId="28" tableBorderDxfId="29">
  <autoFilter ref="A1:L46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29" totalsRowShown="0" headerRowDxfId="15" dataDxfId="14" headerRowBorderDxfId="12" tableBorderDxfId="13">
  <autoFilter ref="A1:L12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7"/>
  <sheetViews>
    <sheetView workbookViewId="0">
      <selection activeCell="C14" sqref="C1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293.64278483796079</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13.14779641203495</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45956.591210763887</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45956.591210763887</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45956.591210763887</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45956.591210763887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45956.591210763887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45956.591210763887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45956.591210763887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45956.591210763887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45956.591210763887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45956.591210763887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45956.591210763887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45956.591210763887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45956.591210763887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45956.591210763887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45956.591210763887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45956.591210763887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45956.591210763887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45956.591210763887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45956.591210763887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45956.591210763887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45956.591210763887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45956.591210763887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45956.591210763887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45956.591210763887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45956.591210763887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45956.591210763887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45956.591210763887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45956.591210763887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45956.591210763887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45956.591210763887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45956.591210763887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45956.591210763887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45956.591210763887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45956.591210763887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45956.591210763887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45956.591210763887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45956.591210763887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45956.591210763887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45956.591210763887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45956.591210763887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45956.591210763887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45956.591210763887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45956.591210763887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45956.591210763887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45956.591210763887</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45956.591210763887</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45956.591210763887</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45956.591210763887</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45956.591210763887</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45956.591210763887</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45956.591210763887</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45956.591210763887</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45956.591210763887</v>
      </c>
      <c r="H56" s="136"/>
      <c r="I56" s="134" t="str">
        <f>IFERROR(VLOOKUP(D56,DB!A:F,6,0),"")</f>
        <v/>
      </c>
      <c r="J56" s="134" t="str">
        <f>IFERROR(VLOOKUP(D56,DB!A:G,7,0),"")</f>
        <v/>
      </c>
      <c r="K56" s="138"/>
      <c r="L56" s="139" t="str">
        <f>IFERROR(VLOOKUP(D56,DB!A:I,9,0),"")</f>
        <v/>
      </c>
    </row>
    <row r="57" spans="1:12" ht="15" customHeight="1">
      <c r="A57" s="145"/>
      <c r="B57" s="146" t="str">
        <f>IFERROR(VLOOKUP(D57,DB!A:K,11,0),"")</f>
        <v/>
      </c>
      <c r="C57" s="146"/>
      <c r="D57" s="146"/>
      <c r="E57" s="147"/>
      <c r="F57" s="148"/>
      <c r="G57" s="149">
        <f ca="1">IFERROR(NOW()-F57,"")</f>
        <v>45956.591210763887</v>
      </c>
      <c r="H57" s="148"/>
      <c r="I57" s="146" t="str">
        <f>IFERROR(VLOOKUP(D57,DB!A:F,6,0),"")</f>
        <v/>
      </c>
      <c r="J57" s="146" t="str">
        <f>IFERROR(VLOOKUP(D57,DB!A:G,7,0),"")</f>
        <v/>
      </c>
      <c r="K57" s="150"/>
      <c r="L57" s="151" t="str">
        <f>IFERROR(VLOOKUP(D57,DB!A:I,9,0),"")</f>
        <v/>
      </c>
    </row>
  </sheetData>
  <customSheetViews>
    <customSheetView guid="{F6042A99-DD27-4453-835D-0834D95730CC}" filter="1" showAutoFilter="1">
      <pageMargins left="0" right="0" top="0" bottom="0" header="0" footer="0"/>
      <autoFilter ref="B1:M1" xr:uid="{7201374F-DBE8-4F32-8A4C-10F6B00F23C3}"/>
    </customSheetView>
  </customSheetViews>
  <dataValidations count="2">
    <dataValidation allowBlank="1" showInputMessage="1" showErrorMessage="1" sqref="E1" xr:uid="{5DBA255D-CDD9-49FB-AD3C-AF70AB4EE696}"/>
    <dataValidation type="list" allowBlank="1" showInputMessage="1" showErrorMessage="1" sqref="E2:E5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7"/>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15.59765625" style="7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131.59137280092546</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18" t="s">
        <v>17718</v>
      </c>
      <c r="E4" s="87" t="s">
        <v>38998</v>
      </c>
      <c r="F4" s="89">
        <v>45944.495775462965</v>
      </c>
      <c r="G4" s="116">
        <f ca="1">IFERROR(NOW()-F4,"-")</f>
        <v>12.095435300921963</v>
      </c>
      <c r="H4" s="115">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45956.591210763887</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63"/>
      <c r="E6" s="114"/>
      <c r="F6" s="115"/>
      <c r="G6" s="116">
        <f ca="1">IFERROR(NOW()-F6,"-")</f>
        <v>45956.591210763887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45956.591210763887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45956.591210763887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45956.591210763887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45956.591210763887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45956.591210763887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45956.591210763887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45956.591210763887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45956.591210763887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45956.591210763887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45956.591210763887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45956.591210763887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45956.591210763887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45956.591210763887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45956.591210763887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45956.591210763887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45956.591210763887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45956.591210763887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45956.591210763887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45956.591210763887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45956.591210763887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45956.591210763887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45956.591210763887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45956.591210763887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45956.591210763887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45956.591210763887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45956.591210763887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45956.591210763887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45956.591210763887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45956.591210763887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45956.591210763887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45956.591210763887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45956.591210763887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45956.591210763887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45956.591210763887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45956.591210763887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45956.591210763887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45956.591210763887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45956.591210763887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45956.591210763887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45956.591210763887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45956.591210763887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45956.591210763887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45956.591210763887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45956.591210763887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45956.591210763887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45956.591210763887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45956.591210763887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45956.591210763887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45956.591210763887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45956.591210763887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45956.591210763887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45956.591210763887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45956.591210763887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45956.591210763887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45956.591210763887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45956.591210763887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45956.591210763887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45956.591210763887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45956.591210763887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45956.591210763887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45956.591210763887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45956.591210763887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45956.591210763887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45956.591210763887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45956.591210763887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45956.591210763887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61"/>
      <c r="B73" s="162" t="str">
        <f>IFERROR(VLOOKUP(D73,DB!A:K,11,0),"")</f>
        <v/>
      </c>
      <c r="C73" s="162"/>
      <c r="D73" s="162"/>
      <c r="E73" s="163"/>
      <c r="F73" s="164"/>
      <c r="G73" s="165">
        <f ca="1">IFERROR(NOW()-F73,"-")</f>
        <v>45956.591210763887</v>
      </c>
      <c r="H73" s="164"/>
      <c r="I73" s="162" t="str">
        <f>IFERROR(VLOOKUP(D73,DB!A:F,6,0),"")</f>
        <v/>
      </c>
      <c r="J73" s="162" t="str">
        <f>IFERROR(VLOOKUP(D73,DB!A:G,7,0),"")</f>
        <v/>
      </c>
      <c r="K73" s="166"/>
      <c r="L73" s="162" t="str">
        <f>IFERROR(VLOOKUP(D73,DB!A:I,9,0),"")</f>
        <v/>
      </c>
      <c r="M73" s="162"/>
      <c r="N73" s="162"/>
      <c r="O73" s="162"/>
      <c r="P73" s="162"/>
      <c r="Q73" s="162"/>
      <c r="R73" s="162"/>
      <c r="S73" s="162"/>
      <c r="T73" s="162"/>
      <c r="U73" s="162"/>
      <c r="V73" s="162"/>
      <c r="W73" s="162"/>
      <c r="X73" s="162"/>
      <c r="Y73" s="162"/>
      <c r="Z73" s="162"/>
      <c r="AA73" s="162"/>
      <c r="AB73" s="162"/>
      <c r="AC73" s="162"/>
      <c r="AD73" s="162"/>
      <c r="AE73" s="162"/>
      <c r="AF73" s="162"/>
      <c r="AG73" s="162"/>
      <c r="AH73" s="162"/>
      <c r="AI73" s="162"/>
      <c r="AJ73" s="162"/>
      <c r="AK73" s="162"/>
      <c r="AL73" s="162"/>
      <c r="AM73" s="162"/>
      <c r="AN73" s="162"/>
      <c r="AO73" s="162"/>
      <c r="AP73" s="162"/>
      <c r="AQ73" s="162"/>
      <c r="AR73" s="162"/>
      <c r="AS73" s="162"/>
      <c r="AT73" s="162"/>
      <c r="AU73" s="162"/>
      <c r="AV73" s="162"/>
      <c r="AW73" s="162"/>
      <c r="AX73" s="162"/>
      <c r="AY73" s="162"/>
      <c r="AZ73" s="162"/>
      <c r="BA73" s="162"/>
      <c r="BB73" s="162"/>
      <c r="BC73" s="162"/>
      <c r="BD73" s="162"/>
      <c r="BE73" s="162"/>
      <c r="BF73" s="162"/>
      <c r="BG73" s="162"/>
      <c r="BH73" s="162"/>
      <c r="BI73" s="162"/>
      <c r="BJ73" s="162"/>
      <c r="BK73" s="162"/>
      <c r="BL73" s="162"/>
      <c r="BM73" s="162"/>
      <c r="BN73" s="162"/>
      <c r="BO73" s="162"/>
      <c r="BP73" s="162"/>
      <c r="BQ73" s="162"/>
      <c r="BR73" s="162"/>
      <c r="BS73" s="162"/>
      <c r="BT73" s="162"/>
      <c r="BU73" s="162"/>
      <c r="BV73" s="162"/>
      <c r="BW73" s="162"/>
      <c r="BX73" s="162"/>
      <c r="BY73" s="162"/>
      <c r="BZ73" s="162"/>
      <c r="CA73" s="162"/>
      <c r="CB73" s="162"/>
      <c r="CC73" s="162"/>
      <c r="CD73" s="162"/>
      <c r="CE73" s="162"/>
      <c r="CF73" s="162"/>
      <c r="CG73" s="162"/>
      <c r="CH73" s="162"/>
      <c r="CI73" s="162"/>
      <c r="CJ73" s="167"/>
    </row>
    <row r="74" spans="1:88" ht="31.5" customHeight="1">
      <c r="A74" s="113"/>
      <c r="B74" s="18" t="str">
        <f>IFERROR(VLOOKUP(D74,DB!A:K,11,0),"")</f>
        <v/>
      </c>
      <c r="C74" s="18"/>
      <c r="D74" s="18"/>
      <c r="E74" s="114"/>
      <c r="F74" s="115"/>
      <c r="G74" s="116">
        <f ca="1">IFERROR(NOW()-F74,"-")</f>
        <v>45956.591210763887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45956.591210763887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45956.591210763887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45956.591210763887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45956.591210763887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45956.591210763887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45956.591210763887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45956.591210763887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45956.591210763887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45956.591210763887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45956.591210763887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45956.591210763887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45956.591210763887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45956.591210763887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45956.591210763887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45956.591210763887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45956.591210763887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45956.591210763887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45956.591210763887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45956.591210763887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45956.591210763887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45956.591210763887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45956.591210763887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45956.591210763887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45956.591210763887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45956.591210763887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45956.591210763887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45956.591210763887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45956.591210763887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45956.591210763887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45956.591210763887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45956.591210763887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45956.591210763887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45956.591210763887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45956.591210763887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45956.591210763887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45956.591210763887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45956.591210763887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45956.591210763887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45956.591210763887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45956.591210763887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45956.591210763887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45956.591210763887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45956.591210763887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45956.591210763887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45956.591210763887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45956.591210763887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45956.591210763887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45956.591210763887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45956.591210763887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45956.591210763887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45956.591210763887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45956.591210763887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45956.591210763887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45956.591210763887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45956.591210763887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45956.591210763887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45956.591210763887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45956.591210763887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45956.591210763887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45956.591210763887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45956.591210763887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45956.591210763887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45956.591210763887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45956.591210763887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45956.591210763887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45956.591210763887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45956.591210763887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45956.591210763887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45956.591210763887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45956.591210763887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45956.591210763887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45956.591210763887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45956.591210763887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45956.591210763887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45956.591210763887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45956.591210763887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45956.591210763887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45956.591210763887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45956.591210763887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45956.591210763887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45956.591210763887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45956.591210763887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45956.591210763887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45956.591210763887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45956.591210763887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45956.591210763887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45956.591210763887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45956.591210763887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45956.591210763887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45956.591210763887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45956.591210763887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45956.591210763887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45956.591210763887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45956.591210763887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45956.591210763887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45956.591210763887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45956.591210763887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45956.591210763887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45956.591210763887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45956.591210763887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45956.591210763887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45956.591210763887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45956.591210763887</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45956.591210763887</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45956.591210763887</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45956.591210763887</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45956.591210763887</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45956.591210763887</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45956.591210763887</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45956.591210763887</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45956.591210763887</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45956.591210763887</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45956.591210763887</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45956.591210763887</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45956.591210763887</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45956.591210763887</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45956.591210763887</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45956.591210763887</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45956.591210763887</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45956.591210763887</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45956.591210763887</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45956.591210763887</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45956.591210763887</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45956.591210763887</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45956.591210763887</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45956.591210763887</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45956.591210763887</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45956.591210763887</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45956.591210763887</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45956.591210763887</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45956.591210763887</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45956.591210763887</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45956.591210763887</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45956.591210763887</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45956.591210763887</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45956.591210763887</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45956.591210763887</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45956.591210763887</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45956.591210763887</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45956.591210763887</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45956.591210763887</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45956.591210763887</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61"/>
      <c r="B217" s="162" t="str">
        <f>IFERROR(VLOOKUP(D217,DB!A:K,11,0),"")</f>
        <v/>
      </c>
      <c r="C217" s="162"/>
      <c r="D217" s="162"/>
      <c r="E217" s="163"/>
      <c r="F217" s="164"/>
      <c r="G217" s="165">
        <f ca="1">IFERROR(NOW()-F217,"-")</f>
        <v>45956.591210763887</v>
      </c>
      <c r="H217" s="164"/>
      <c r="I217" s="162" t="str">
        <f>IFERROR(VLOOKUP(D217,DB!A:F,6,0),"")</f>
        <v/>
      </c>
      <c r="J217" s="162" t="str">
        <f>IFERROR(VLOOKUP(D217,DB!A:G,7,0),"")</f>
        <v/>
      </c>
      <c r="K217" s="166"/>
      <c r="L217" s="162" t="str">
        <f>IFERROR(VLOOKUP(D217,DB!A:I,9,0),"")</f>
        <v/>
      </c>
      <c r="M217" s="162"/>
      <c r="N217" s="162"/>
      <c r="O217" s="162"/>
      <c r="P217" s="162"/>
      <c r="Q217" s="162"/>
      <c r="R217" s="162"/>
      <c r="S217" s="162"/>
      <c r="T217" s="162"/>
      <c r="U217" s="162"/>
      <c r="V217" s="162"/>
      <c r="W217" s="162"/>
      <c r="X217" s="162"/>
      <c r="Y217" s="162"/>
      <c r="Z217" s="162"/>
      <c r="AA217" s="162"/>
      <c r="AB217" s="162"/>
      <c r="AC217" s="162"/>
      <c r="AD217" s="162"/>
      <c r="AE217" s="162"/>
      <c r="AF217" s="162"/>
      <c r="AG217" s="162"/>
      <c r="AH217" s="162"/>
      <c r="AI217" s="162"/>
      <c r="AJ217" s="162"/>
      <c r="AK217" s="162"/>
      <c r="AL217" s="162"/>
      <c r="AM217" s="162"/>
      <c r="AN217" s="162"/>
      <c r="AO217" s="162"/>
      <c r="AP217" s="162"/>
      <c r="AQ217" s="162"/>
      <c r="AR217" s="162"/>
      <c r="AS217" s="162"/>
      <c r="AT217" s="162"/>
      <c r="AU217" s="162"/>
      <c r="AV217" s="162"/>
      <c r="AW217" s="162"/>
      <c r="AX217" s="162"/>
      <c r="AY217" s="162"/>
      <c r="AZ217" s="162"/>
      <c r="BA217" s="162"/>
      <c r="BB217" s="162"/>
      <c r="BC217" s="162"/>
      <c r="BD217" s="162"/>
      <c r="BE217" s="162"/>
      <c r="BF217" s="162"/>
      <c r="BG217" s="162"/>
      <c r="BH217" s="162"/>
      <c r="BI217" s="162"/>
      <c r="BJ217" s="162"/>
      <c r="BK217" s="162"/>
      <c r="BL217" s="162"/>
      <c r="BM217" s="162"/>
      <c r="BN217" s="162"/>
      <c r="BO217" s="162"/>
      <c r="BP217" s="162"/>
      <c r="BQ217" s="162"/>
      <c r="BR217" s="162"/>
      <c r="BS217" s="162"/>
      <c r="BT217" s="162"/>
      <c r="BU217" s="162"/>
      <c r="BV217" s="162"/>
      <c r="BW217" s="162"/>
      <c r="BX217" s="162"/>
      <c r="BY217" s="162"/>
      <c r="BZ217" s="162"/>
      <c r="CA217" s="162"/>
      <c r="CB217" s="162"/>
      <c r="CC217" s="162"/>
      <c r="CD217" s="162"/>
      <c r="CE217" s="162"/>
      <c r="CF217" s="162"/>
      <c r="CG217" s="162"/>
      <c r="CH217" s="162"/>
      <c r="CI217" s="162"/>
      <c r="CJ217" s="167"/>
    </row>
  </sheetData>
  <dataValidations count="2">
    <dataValidation allowBlank="1" showInputMessage="1" showErrorMessage="1" sqref="E1" xr:uid="{4D935161-CDD3-4592-B877-3FB59C99E142}"/>
    <dataValidation type="list" allowBlank="1" showInputMessage="1" showErrorMessage="1" sqref="E3:E21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3"/>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39086</v>
      </c>
      <c r="B2" s="63" t="str">
        <f>IFERROR(VLOOKUP(D2,DB!A:K,11,0),"")</f>
        <v>R3</v>
      </c>
      <c r="C2" s="18">
        <v>1</v>
      </c>
      <c r="D2" s="18" t="s">
        <v>17523</v>
      </c>
      <c r="E2" s="18"/>
      <c r="F2" s="20"/>
      <c r="G2" s="21">
        <f t="shared" ref="G2:G10" ca="1" si="0">IFERROR(NOW()-F2,"-")</f>
        <v>45956.591210763887</v>
      </c>
      <c r="H2" s="22">
        <v>45956.560833333337</v>
      </c>
      <c r="I2" s="19" t="str">
        <f>IFERROR(VLOOKUP(D2,DB!A:F,6,0),"")</f>
        <v>SCECO</v>
      </c>
      <c r="J2" s="18" t="str">
        <f>IFERROR(VLOOKUP(D2,DB!A:G,7,0),"")</f>
        <v>Dead</v>
      </c>
      <c r="K2" s="46" t="s">
        <v>39087</v>
      </c>
      <c r="L2" s="23" t="str">
        <f>IFERROR(VLOOKUP(D2,DB!A:I,9,0),"")</f>
        <v>Latis</v>
      </c>
    </row>
    <row r="3" spans="1:13" ht="15" customHeight="1">
      <c r="A3" s="19"/>
      <c r="B3" s="63" t="str">
        <f>IFERROR(VLOOKUP(D3,DB!A:K,11,0),"")</f>
        <v/>
      </c>
      <c r="C3" s="18"/>
      <c r="D3" s="18"/>
      <c r="E3" s="18"/>
      <c r="F3" s="20"/>
      <c r="G3" s="21">
        <f t="shared" ca="1" si="0"/>
        <v>45956.591210763887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45956.591210763887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45956.591210763887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45956.591210763887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45956.591210763887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45956.591210763887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45956.591210763887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45956.591210763887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ref="G11:G74" ca="1" si="1">IFERROR(NOW()-F11,"-")</f>
        <v>45956.591210763887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45956.591210763887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45956.591210763887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45956.591210763887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45956.591210763887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45956.591210763887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45956.591210763887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45956.591210763887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45956.591210763887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45956.591210763887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45956.591210763887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45956.591210763887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45956.591210763887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45956.591210763887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45956.591210763887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45956.591210763887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45956.591210763887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45956.591210763887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45956.591210763887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45956.591210763887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45956.591210763887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45956.591210763887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45956.591210763887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45956.591210763887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45956.591210763887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45956.591210763887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45956.591210763887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45956.591210763887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45956.591210763887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45956.591210763887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45956.591210763887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45956.591210763887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45956.591210763887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45956.591210763887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45956.591210763887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45956.591210763887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45956.591210763887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45956.591210763887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45956.591210763887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45956.591210763887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45956.591210763887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45956.591210763887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45956.591210763887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45956.591210763887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45956.591210763887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45956.591210763887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45956.591210763887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45956.591210763887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45956.591210763887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45956.591210763887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45956.591210763887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45956.591210763887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45956.591210763887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45956.591210763887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45956.591210763887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45956.591210763887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45956.591210763887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45956.591210763887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45956.591210763887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45956.591210763887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45956.591210763887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45956.591210763887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45956.591210763887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45956.591210763887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ref="G75:G138" ca="1" si="2">IFERROR(NOW()-F75,"-")</f>
        <v>45956.591210763887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45956.591210763887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45956.591210763887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45956.591210763887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45956.591210763887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45956.591210763887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45956.591210763887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45956.591210763887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45956.591210763887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45956.591210763887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45956.591210763887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45956.591210763887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45956.591210763887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45956.591210763887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45956.591210763887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45956.591210763887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45956.591210763887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45956.591210763887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45956.591210763887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45956.591210763887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45956.591210763887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45956.591210763887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45956.591210763887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45956.591210763887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45956.591210763887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45956.591210763887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45956.591210763887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45956.591210763887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45956.591210763887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45956.591210763887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45956.591210763887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45956.591210763887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45956.591210763887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45956.591210763887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45956.591210763887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45956.591210763887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45956.591210763887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45956.591210763887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45956.591210763887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45956.591210763887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45956.591210763887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45956.591210763887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45956.591210763887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45956.591210763887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45956.591210763887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45956.591210763887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45956.591210763887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45956.591210763887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45956.591210763887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45956.591210763887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45956.591210763887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45956.591210763887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45956.591210763887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45956.591210763887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45956.591210763887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45956.591210763887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45956.591210763887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45956.591210763887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45956.591210763887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45956.591210763887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45956.591210763887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45956.591210763887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45956.591210763887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45956.591210763887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ref="G139:G202" ca="1" si="3">IFERROR(NOW()-F139,"-")</f>
        <v>45956.591210763887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45956.591210763887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45956.591210763887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45956.591210763887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45956.591210763887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45956.591210763887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45956.591210763887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45956.591210763887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45956.591210763887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45956.591210763887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45956.591210763887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45956.591210763887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45956.591210763887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45956.591210763887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45956.591210763887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45956.591210763887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45956.591210763887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45956.591210763887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45956.591210763887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45956.591210763887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45956.591210763887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45956.591210763887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45956.591210763887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45956.591210763887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45956.591210763887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45956.591210763887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45956.591210763887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45956.591210763887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45956.591210763887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45956.591210763887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45956.591210763887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45956.591210763887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45956.591210763887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45956.591210763887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45956.591210763887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45956.591210763887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45956.591210763887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45956.591210763887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45956.591210763887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45956.591210763887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45956.591210763887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45956.591210763887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45956.591210763887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45956.591210763887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45956.591210763887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45956.591210763887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45956.591210763887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45956.591210763887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45956.591210763887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45956.591210763887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45956.591210763887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45956.591210763887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45956.591210763887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45956.591210763887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45956.591210763887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45956.591210763887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45956.591210763887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45956.591210763887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45956.591210763887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45956.591210763887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45956.591210763887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45956.591210763887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45956.591210763887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45956.591210763887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ref="G203:G266" ca="1" si="4">IFERROR(NOW()-F203,"-")</f>
        <v>45956.591210763887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45956.591210763887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45956.591210763887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45956.591210763887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45956.591210763887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45956.591210763887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45956.591210763887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45956.591210763887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45956.591210763887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45956.591210763887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45956.591210763887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45956.591210763887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45956.591210763887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45956.591210763887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45956.591210763887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45956.591210763887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45956.591210763887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45956.591210763887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45956.591210763887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45956.591210763887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45956.591210763887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45956.591210763887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45956.591210763887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45956.591210763887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45956.591210763887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45956.591210763887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45956.591210763887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45956.591210763887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45956.591210763887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45956.591210763887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45956.591210763887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45956.591210763887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45956.591210763887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45956.591210763887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45956.591210763887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45956.591210763887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45956.591210763887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45956.591210763887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45956.591210763887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45956.591210763887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45956.591210763887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45956.591210763887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45956.591210763887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45956.591210763887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45956.591210763887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45956.591210763887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45956.591210763887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45956.591210763887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45956.591210763887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45956.591210763887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45956.591210763887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45956.591210763887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45956.591210763887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45956.591210763887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45956.591210763887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45956.591210763887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45956.591210763887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45956.591210763887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45956.591210763887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45956.591210763887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45956.591210763887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45956.591210763887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45956.591210763887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45956.591210763887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ref="G267:G330" ca="1" si="5">IFERROR(NOW()-F267,"-")</f>
        <v>45956.591210763887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45956.591210763887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45956.591210763887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45956.591210763887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45956.591210763887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45956.591210763887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45956.591210763887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45956.591210763887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45956.591210763887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45956.591210763887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45956.591210763887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45956.591210763887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45956.591210763887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45956.591210763887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45956.591210763887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45956.591210763887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45956.591210763887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45956.591210763887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45956.591210763887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45956.591210763887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45956.591210763887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45956.591210763887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45956.591210763887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45956.591210763887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45956.591210763887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45956.591210763887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45956.591210763887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45956.591210763887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45956.591210763887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45956.591210763887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45956.591210763887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45956.591210763887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45956.591210763887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45956.591210763887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45956.591210763887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45956.591210763887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45956.591210763887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45956.591210763887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45956.591210763887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45956.591210763887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45956.591210763887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45956.591210763887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45956.591210763887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45956.591210763887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45956.591210763887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45956.591210763887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45956.591210763887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45956.591210763887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45956.591210763887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45956.591210763887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45956.591210763887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45956.591210763887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45956.591210763887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45956.591210763887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45956.591210763887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45956.591210763887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45956.591210763887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45956.591210763887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45956.591210763887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45956.591210763887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45956.591210763887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45956.591210763887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45956.591210763887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45956.591210763887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ref="G331:G394" ca="1" si="6">IFERROR(NOW()-F331,"-")</f>
        <v>45956.591210763887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45956.591210763887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45956.591210763887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45956.591210763887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45956.591210763887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45956.591210763887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45956.591210763887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45956.591210763887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45956.591210763887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45956.591210763887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45956.591210763887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45956.591210763887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45956.591210763887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45956.591210763887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45956.591210763887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45956.591210763887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45956.591210763887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45956.591210763887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45956.591210763887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45956.591210763887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45956.591210763887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45956.591210763887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45956.591210763887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45956.591210763887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45956.591210763887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45956.591210763887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45956.591210763887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45956.591210763887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45956.591210763887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45956.591210763887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45956.591210763887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45956.591210763887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45956.591210763887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45956.591210763887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45956.591210763887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45956.591210763887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45956.591210763887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45956.591210763887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45956.591210763887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45956.591210763887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45956.591210763887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45956.591210763887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45956.591210763887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45956.591210763887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45956.591210763887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45956.591210763887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45956.591210763887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45956.591210763887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45956.591210763887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45956.591210763887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45956.591210763887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45956.591210763887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45956.591210763887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45956.591210763887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45956.591210763887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45956.591210763887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45956.591210763887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45956.591210763887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45956.591210763887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45956.591210763887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45956.591210763887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45956.591210763887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45956.591210763887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45956.591210763887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ref="G395:G458" ca="1" si="7">IFERROR(NOW()-F395,"-")</f>
        <v>45956.591210763887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45956.591210763887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45956.591210763887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45956.591210763887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45956.591210763887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45956.591210763887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45956.591210763887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45956.591210763887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45956.591210763887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45956.591210763887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45956.591210763887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45956.591210763887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45956.591210763887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45956.591210763887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45956.591210763887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45956.591210763887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45956.591210763887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45956.591210763887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45956.591210763887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45956.591210763887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45956.591210763887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45956.591210763887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45956.591210763887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45956.591210763887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45956.591210763887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45956.591210763887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45956.591210763887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45956.591210763887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45956.591210763887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45956.591210763887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45956.591210763887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45956.591210763887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45956.591210763887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45956.591210763887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45956.591210763887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45956.591210763887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45956.591210763887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45956.591210763887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45956.591210763887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45956.591210763887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45956.591210763887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45956.591210763887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45956.591210763887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45956.591210763887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45956.591210763887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45956.591210763887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45956.591210763887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45956.591210763887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45956.591210763887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45956.591210763887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45956.591210763887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45956.591210763887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45956.591210763887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45956.591210763887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45956.591210763887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45956.591210763887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45956.591210763887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45956.591210763887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45956.591210763887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45956.591210763887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45956.591210763887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45956.591210763887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45956.591210763887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45956.591210763887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ref="G459:G522" ca="1" si="8">IFERROR(NOW()-F459,"-")</f>
        <v>45956.591210763887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45956.591210763887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45956.591210763887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45956.591210763887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45956.591210763887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45956.591210763887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45956.591210763887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45956.591210763887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45956.591210763887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45956.591210763887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45956.591210763887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45956.591210763887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45956.591210763887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45956.591210763887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45956.591210763887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45956.591210763887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45956.591210763887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45956.591210763887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45956.591210763887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45956.591210763887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45956.591210763887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45956.591210763887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45956.591210763887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45956.591210763887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45956.591210763887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45956.591210763887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45956.591210763887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45956.591210763887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45956.591210763887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45956.591210763887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45956.591210763887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45956.591210763887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45956.591210763887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45956.591210763887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45956.591210763887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45956.591210763887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45956.591210763887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45956.591210763887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45956.591210763887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45956.591210763887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45956.591210763887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45956.591210763887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45956.591210763887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45956.591210763887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45956.591210763887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45956.591210763887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45956.591210763887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45956.591210763887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45956.591210763887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45956.591210763887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45956.591210763887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45956.591210763887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45956.591210763887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45956.591210763887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45956.591210763887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45956.591210763887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45956.591210763887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45956.591210763887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45956.591210763887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45956.591210763887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45956.591210763887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45956.591210763887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45956.591210763887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45956.591210763887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ref="G523:G586" ca="1" si="9">IFERROR(NOW()-F523,"-")</f>
        <v>45956.591210763887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45956.591210763887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45956.591210763887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45956.591210763887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45956.591210763887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45956.591210763887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45956.591210763887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45956.591210763887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45956.591210763887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45956.591210763887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45956.591210763887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45956.591210763887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45956.591210763887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45956.591210763887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45956.591210763887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45956.591210763887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45956.591210763887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45956.591210763887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45956.591210763887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45956.591210763887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45956.591210763887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45956.591210763887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45956.591210763887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45956.591210763887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45956.591210763887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45956.591210763887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45956.591210763887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45956.591210763887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45956.591210763887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45956.591210763887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45956.591210763887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45956.591210763887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45956.591210763887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45956.591210763887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45956.591210763887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45956.591210763887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45956.591210763887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45956.591210763887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45956.591210763887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45956.591210763887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45956.591210763887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45956.591210763887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45956.591210763887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45956.591210763887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45956.591210763887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45956.591210763887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45956.591210763887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45956.591210763887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45956.591210763887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45956.591210763887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45956.591210763887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45956.591210763887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45956.591210763887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45956.591210763887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45956.591210763887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45956.591210763887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45956.591210763887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45956.591210763887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45956.591210763887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45956.591210763887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45956.591210763887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45956.591210763887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45956.591210763887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45956.591210763887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ref="G587:G650" ca="1" si="10">IFERROR(NOW()-F587,"-")</f>
        <v>45956.591210763887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45956.591210763887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45956.591210763887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45956.591210763887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45956.591210763887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45956.591210763887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45956.591210763887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45956.591210763887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45956.591210763887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45956.591210763887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45956.591210763887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45956.591210763887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45956.591210763887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45956.591210763887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45956.591210763887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45956.591210763887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45956.591210763887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45956.591210763887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45956.591210763887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45956.591210763887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45956.591210763887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45956.591210763887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45956.591210763887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45956.591210763887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45956.591210763887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45956.591210763887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45956.591210763887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45956.591210763887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45956.591210763887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45956.591210763887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45956.591210763887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45956.591210763887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45956.591210763887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45956.591210763887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45956.591210763887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45956.591210763887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45956.591210763887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45956.591210763887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45956.591210763887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45956.591210763887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45956.591210763887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45956.591210763887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45956.591210763887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45956.591210763887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45956.591210763887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45956.591210763887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45956.591210763887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45956.591210763887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45956.591210763887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45956.591210763887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45956.591210763887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45956.591210763887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45956.591210763887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45956.591210763887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45956.591210763887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45956.591210763887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45956.591210763887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45956.591210763887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45956.591210763887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45956.591210763887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45956.591210763887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45956.591210763887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45956.591210763887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45956.591210763887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ref="G651:G714" ca="1" si="11">IFERROR(NOW()-F651,"-")</f>
        <v>45956.591210763887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45956.591210763887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45956.591210763887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45956.591210763887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45956.591210763887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45956.591210763887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45956.591210763887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45956.591210763887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45956.591210763887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45956.591210763887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45956.591210763887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45956.591210763887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45956.591210763887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45956.591210763887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45956.591210763887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45956.591210763887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45956.591210763887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45956.591210763887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45956.591210763887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45956.591210763887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45956.591210763887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45956.591210763887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45956.591210763887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45956.591210763887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45956.591210763887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45956.591210763887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45956.591210763887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45956.591210763887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45956.591210763887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45956.591210763887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45956.591210763887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45956.591210763887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45956.591210763887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45956.591210763887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45956.591210763887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45956.591210763887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45956.591210763887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45956.591210763887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45956.591210763887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45956.591210763887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45956.591210763887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45956.591210763887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45956.591210763887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45956.591210763887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45956.591210763887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45956.591210763887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45956.591210763887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45956.591210763887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45956.591210763887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45956.591210763887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45956.591210763887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45956.591210763887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45956.591210763887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45956.591210763887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45956.591210763887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45956.591210763887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45956.591210763887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45956.591210763887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45956.591210763887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45956.591210763887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45956.591210763887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45956.591210763887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45956.591210763887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45956.591210763887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ref="G715:G778" ca="1" si="12">IFERROR(NOW()-F715,"-")</f>
        <v>45956.591210763887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45956.591210763887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45956.591210763887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45956.591210763887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45956.591210763887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45956.591210763887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45956.591210763887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45956.591210763887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45956.591210763887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45956.591210763887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45956.591210763887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45956.591210763887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45956.591210763887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45956.591210763887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45956.591210763887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45956.591210763887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45956.591210763887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45956.591210763887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45956.591210763887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45956.591210763887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45956.591210763887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45956.591210763887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45956.591210763887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45956.591210763887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45956.591210763887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45956.591210763887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45956.591210763887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45956.591210763887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45956.591210763887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45956.591210763887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45956.591210763887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45956.591210763887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45956.591210763887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45956.591210763887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45956.591210763887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45956.591210763887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45956.591210763887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45956.591210763887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45956.591210763887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45956.591210763887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45956.591210763887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45956.591210763887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45956.591210763887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45956.591210763887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45956.591210763887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45956.591210763887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45956.591210763887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45956.591210763887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45956.591210763887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45956.591210763887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45956.591210763887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45956.591210763887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45956.591210763887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45956.591210763887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45956.591210763887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45956.591210763887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45956.591210763887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45956.591210763887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45956.591210763887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45956.591210763887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45956.591210763887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45956.591210763887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45956.591210763887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45956.591210763887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ref="G779:G842" ca="1" si="13">IFERROR(NOW()-F779,"-")</f>
        <v>45956.591210763887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45956.591210763887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45956.591210763887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45956.591210763887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45956.591210763887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45956.591210763887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45956.591210763887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45956.591210763887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45956.591210763887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45956.591210763887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45956.591210763887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45956.591210763887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45956.591210763887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45956.591210763887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45956.591210763887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45956.591210763887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45956.591210763887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45956.591210763887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45956.591210763887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45956.591210763887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45956.591210763887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45956.591210763887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45956.591210763887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45956.591210763887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45956.591210763887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45956.591210763887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45956.591210763887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45956.591210763887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45956.591210763887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45956.591210763887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45956.591210763887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45956.591210763887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45956.591210763887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45956.591210763887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45956.591210763887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45956.591210763887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45956.591210763887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45956.591210763887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45956.591210763887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45956.591210763887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45956.591210763887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45956.591210763887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45956.591210763887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45956.591210763887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45956.591210763887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45956.591210763887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45956.591210763887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45956.591210763887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45956.591210763887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45956.591210763887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45956.591210763887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45956.591210763887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45956.591210763887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45956.591210763887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45956.591210763887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45956.591210763887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45956.591210763887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45956.591210763887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45956.591210763887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45956.591210763887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45956.591210763887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45956.591210763887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45956.591210763887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45956.591210763887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ref="G843:G906" ca="1" si="14">IFERROR(NOW()-F843,"-")</f>
        <v>45956.591210763887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45956.591210763887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45956.591210763887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45956.591210763887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45956.591210763887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45956.591210763887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45956.591210763887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45956.591210763887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45956.591210763887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45956.591210763887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45956.591210763887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45956.591210763887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45956.591210763887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45956.591210763887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45956.591210763887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45956.591210763887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45956.591210763887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45956.591210763887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45956.591210763887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45956.591210763887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45956.591210763887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45956.591210763887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45956.591210763887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45956.591210763887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45956.591210763887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45956.591210763887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45956.591210763887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45956.591210763887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45956.591210763887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45956.591210763887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45956.591210763887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45956.591210763887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45956.591210763887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45956.591210763887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45956.591210763887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45956.591210763887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45956.591210763887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45956.591210763887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45956.591210763887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45956.591210763887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45956.591210763887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45956.591210763887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45956.591210763887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45956.591210763887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45956.591210763887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45956.591210763887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45956.591210763887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45956.591210763887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45956.591210763887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45956.591210763887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45956.591210763887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45956.591210763887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45956.591210763887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45956.591210763887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45956.591210763887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45956.591210763887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45956.591210763887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45956.591210763887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45956.591210763887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45956.591210763887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45956.591210763887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45956.591210763887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45956.591210763887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45956.591210763887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ref="G907:G970" ca="1" si="15">IFERROR(NOW()-F907,"-")</f>
        <v>45956.591210763887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45956.591210763887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45956.591210763887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45956.591210763887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45956.591210763887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45956.591210763887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45956.591210763887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45956.591210763887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45956.591210763887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45956.591210763887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45956.591210763887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45956.591210763887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45956.591210763887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45956.591210763887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45956.591210763887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45956.591210763887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45956.591210763887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45956.591210763887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45956.591210763887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45956.591210763887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45956.591210763887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45956.591210763887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45956.591210763887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45956.591210763887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45956.591210763887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45956.591210763887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45956.591210763887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45956.591210763887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45956.591210763887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45956.591210763887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45956.591210763887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45956.591210763887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45956.591210763887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45956.591210763887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45956.591210763887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45956.591210763887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45956.591210763887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45956.591210763887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45956.591210763887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45956.591210763887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45956.591210763887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45956.591210763887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45956.591210763887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45956.591210763887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45956.591210763887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45956.591210763887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45956.591210763887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45956.591210763887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45956.591210763887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45956.591210763887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45956.591210763887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45956.591210763887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45956.591210763887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45956.591210763887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45956.591210763887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45956.591210763887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45956.591210763887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45956.591210763887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45956.591210763887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45956.591210763887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45956.591210763887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45956.591210763887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45956.591210763887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45956.591210763887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ref="G971:G1034" ca="1" si="16">IFERROR(NOW()-F971,"-")</f>
        <v>45956.591210763887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45956.591210763887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45956.591210763887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45956.591210763887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45956.591210763887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45956.591210763887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45956.591210763887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45956.591210763887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45956.591210763887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45956.591210763887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45956.591210763887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45956.591210763887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45956.591210763887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45956.591210763887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45956.591210763887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45956.591210763887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45956.591210763887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45956.591210763887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45956.591210763887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45956.591210763887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45956.591210763887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45956.591210763887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45956.591210763887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45956.591210763887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45956.591210763887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45956.591210763887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45956.591210763887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45956.591210763887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45956.591210763887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45956.591210763887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45956.591210763887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45956.591210763887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45956.591210763887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45956.591210763887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45956.591210763887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45956.591210763887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45956.591210763887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45956.591210763887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45956.591210763887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45956.591210763887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45956.591210763887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45956.591210763887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45956.591210763887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45956.591210763887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45956.591210763887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45956.591210763887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45956.591210763887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45956.591210763887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45956.591210763887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45956.591210763887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45956.591210763887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45956.591210763887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45956.591210763887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45956.591210763887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45956.591210763887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45956.591210763887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45956.591210763887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45956.591210763887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45956.591210763887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45956.591210763887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45956.591210763887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45956.591210763887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45956.591210763887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45956.591210763887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ref="G1035:G1098" ca="1" si="17">IFERROR(NOW()-F1035,"-")</f>
        <v>45956.591210763887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45956.591210763887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45956.591210763887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45956.591210763887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45956.591210763887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45956.591210763887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45956.591210763887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45956.591210763887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45956.591210763887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45956.591210763887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45956.591210763887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45956.591210763887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45956.591210763887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45956.591210763887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45956.591210763887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45956.591210763887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45956.591210763887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45956.591210763887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45956.591210763887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45956.591210763887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45956.591210763887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45956.591210763887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45956.591210763887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45956.591210763887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45956.591210763887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45956.591210763887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45956.591210763887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45956.591210763887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45956.591210763887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45956.591210763887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45956.591210763887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45956.591210763887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45956.591210763887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45956.591210763887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45956.591210763887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45956.591210763887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45956.591210763887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45956.591210763887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45956.591210763887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45956.591210763887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45956.591210763887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45956.591210763887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45956.591210763887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45956.591210763887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45956.591210763887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45956.591210763887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45956.591210763887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45956.591210763887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45956.591210763887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45956.591210763887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45956.591210763887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45956.591210763887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45956.591210763887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45956.591210763887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45956.591210763887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45956.591210763887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45956.591210763887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45956.591210763887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45956.591210763887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45956.591210763887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45956.591210763887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45956.591210763887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45956.591210763887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45956.591210763887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ref="G1099:G1113" ca="1" si="18">IFERROR(NOW()-F1099,"-")</f>
        <v>45956.591210763887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45956.591210763887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45956.591210763887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45956.591210763887</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45956.591210763887</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45956.591210763887</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45956.591210763887</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45956.591210763887</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45956.591210763887</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45956.591210763887</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45956.591210763887</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45956.591210763887</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45956.591210763887</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45956.591210763887</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45956.591210763887</v>
      </c>
      <c r="H1113" s="22"/>
      <c r="I1113" s="19" t="str">
        <f>IFERROR(VLOOKUP(D1113,DB!A:F,6,0),"")</f>
        <v/>
      </c>
      <c r="J1113" s="18" t="str">
        <f>IFERROR(VLOOKUP(D1113,DB!A:G,7,0),"")</f>
        <v/>
      </c>
      <c r="K1113" s="46"/>
      <c r="L1113" s="23" t="str">
        <f>IFERROR(VLOOKUP(D1113,DB!A:I,9,0),"")</f>
        <v/>
      </c>
    </row>
  </sheetData>
  <dataValidations count="2">
    <dataValidation allowBlank="1" showInputMessage="1" showErrorMessage="1" sqref="E1" xr:uid="{5914219A-CB83-432D-936A-CC0CB6F3982A}"/>
    <dataValidation type="list" allowBlank="1" showInputMessage="1" showErrorMessage="1" sqref="E2:E111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3"/>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39088</v>
      </c>
      <c r="B2" s="94" t="str">
        <f>IFERROR(VLOOKUP(D2,DB!A:K,11,0),"")</f>
        <v>R4</v>
      </c>
      <c r="C2" s="97">
        <v>1</v>
      </c>
      <c r="D2" s="94" t="s">
        <v>35115</v>
      </c>
      <c r="E2" s="98" t="s">
        <v>38998</v>
      </c>
      <c r="F2" s="99">
        <v>45703.480717592596</v>
      </c>
      <c r="G2" s="100">
        <f ca="1">IFERROR(NOW()-F2,"")</f>
        <v>253.11049317129073</v>
      </c>
      <c r="H2" s="99">
        <v>45703.474768518521</v>
      </c>
      <c r="I2" s="99" t="str">
        <f>IFERROR(VLOOKUP(D2,DB!A:F,6,0),"")</f>
        <v>SCECO</v>
      </c>
      <c r="J2" s="99" t="str">
        <f>IFERROR(VLOOKUP(D2,DB!A:G,7,0),"")</f>
        <v>Dead</v>
      </c>
      <c r="K2" s="101" t="s">
        <v>39089</v>
      </c>
      <c r="L2" s="94" t="str">
        <f>IFERROR(VLOOKUP(D2,DB!A:I,9,0),"")</f>
        <v>Latis</v>
      </c>
    </row>
    <row r="3" spans="1:16" ht="30" customHeight="1">
      <c r="A3" s="94" t="s">
        <v>39090</v>
      </c>
      <c r="B3" s="94" t="str">
        <f>IFERROR(VLOOKUP(D3,DB!A:K,11,0),"")</f>
        <v>R4</v>
      </c>
      <c r="C3" s="94">
        <v>1</v>
      </c>
      <c r="D3" s="94" t="s">
        <v>27420</v>
      </c>
      <c r="E3" s="98" t="s">
        <v>38998</v>
      </c>
      <c r="F3" s="123">
        <v>45953.634722222225</v>
      </c>
      <c r="G3" s="124">
        <f ca="1">IFERROR(NOW()-F3,"")</f>
        <v>2.9564885416621109</v>
      </c>
      <c r="H3" s="123">
        <v>45953.546631944446</v>
      </c>
      <c r="I3" s="99" t="str">
        <f>IFERROR(VLOOKUP(D3,DB!A:F,6,0),"")</f>
        <v>SCECO</v>
      </c>
      <c r="J3" s="99" t="str">
        <f>IFERROR(VLOOKUP(D3,DB!A:G,7,0),"")</f>
        <v>Dead</v>
      </c>
      <c r="K3" s="125" t="s">
        <v>39091</v>
      </c>
      <c r="L3" s="121" t="str">
        <f>IFERROR(VLOOKUP(D3,DB!A:I,9,0),"")</f>
        <v>Latis</v>
      </c>
    </row>
    <row r="4" spans="1:16" ht="15" customHeight="1">
      <c r="A4" s="119"/>
      <c r="B4" s="119" t="str">
        <f>IFERROR(VLOOKUP(D4,DB!A:K,11,0),"")</f>
        <v/>
      </c>
      <c r="C4" s="120"/>
      <c r="D4" s="121"/>
      <c r="E4" s="98"/>
      <c r="F4" s="123"/>
      <c r="G4" s="124">
        <f ca="1">IFERROR(NOW()-F4,"")</f>
        <v>45956.591210763887</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45956.591210763887</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122"/>
      <c r="F6" s="123"/>
      <c r="G6" s="124">
        <f ca="1">IFERROR(NOW()-F6,"")</f>
        <v>45956.591210763887</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122"/>
      <c r="F7" s="123"/>
      <c r="G7" s="124">
        <f ca="1">IFERROR(NOW()-F7,"")</f>
        <v>45956.591210763887</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122"/>
      <c r="F8" s="123"/>
      <c r="G8" s="124">
        <f ca="1">IFERROR(NOW()-F8,"")</f>
        <v>45956.591210763887</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45956.591210763887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45956.591210763887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45956.591210763887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45956.591210763887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45956.591210763887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45956.591210763887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45956.591210763887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45956.591210763887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45956.591210763887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45956.591210763887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45956.591210763887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45956.591210763887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45956.591210763887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45956.591210763887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45956.591210763887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45956.591210763887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45956.591210763887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45956.591210763887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45956.591210763887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45956.591210763887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45956.591210763887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45956.591210763887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45956.591210763887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45956.591210763887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45956.591210763887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45956.591210763887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45956.591210763887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45956.591210763887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45956.591210763887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45956.591210763887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45956.591210763887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45956.591210763887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45956.591210763887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45956.591210763887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45956.591210763887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45956.591210763887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45956.591210763887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45956.591210763887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45956.591210763887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45956.591210763887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45956.591210763887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45956.591210763887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45956.591210763887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45956.591210763887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45956.591210763887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45956.591210763887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45956.591210763887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45956.591210763887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45956.591210763887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45956.591210763887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45956.591210763887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45956.591210763887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45956.591210763887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45956.591210763887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45956.591210763887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45956.591210763887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45956.591210763887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45956.591210763887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45956.591210763887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45956.591210763887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45956.591210763887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45956.591210763887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45956.591210763887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45956.591210763887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45956.591210763887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45956.591210763887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45956.591210763887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45956.591210763887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45956.591210763887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45956.591210763887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45956.591210763887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45956.591210763887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45956.591210763887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45956.591210763887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45956.591210763887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45956.591210763887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45956.591210763887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45956.591210763887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45956.591210763887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45956.591210763887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45956.591210763887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45956.591210763887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45956.591210763887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45956.591210763887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45956.591210763887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45956.591210763887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45956.591210763887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45956.591210763887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45956.591210763887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45956.591210763887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45956.591210763887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45956.591210763887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45956.591210763887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45956.591210763887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45956.591210763887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45956.591210763887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45956.591210763887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45956.591210763887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45956.591210763887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45956.591210763887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45956.591210763887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45956.591210763887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45956.591210763887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45956.591210763887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45956.591210763887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45956.591210763887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45956.591210763887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45956.591210763887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45956.591210763887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45956.591210763887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45956.591210763887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45956.591210763887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45956.591210763887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45956.591210763887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45956.591210763887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45956.591210763887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45956.591210763887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45956.591210763887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45956.591210763887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45956.591210763887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45956.591210763887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45956.591210763887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45956.591210763887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45956.591210763887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45956.591210763887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45956.591210763887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45956.591210763887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45956.591210763887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45956.591210763887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45956.591210763887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45956.591210763887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45956.591210763887</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45956.591210763887</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45956.591210763887</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45956.591210763887</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45956.591210763887</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45956.591210763887</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45956.591210763887</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45956.591210763887</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45956.591210763887</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45956.591210763887</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45956.591210763887</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45956.591210763887</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45956.591210763887</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45956.591210763887</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45956.591210763887</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45956.591210763887</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45956.591210763887</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45956.591210763887</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45956.591210763887</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45956.591210763887</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45956.591210763887</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45956.591210763887</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45956.591210763887</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45956.591210763887</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45956.591210763887</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45956.591210763887</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45956.591210763887</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45956.591210763887</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45956.591210763887</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45956.591210763887</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45956.591210763887</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45956.591210763887</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45956.591210763887</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45956.591210763887</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45956.591210763887</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45956.591210763887</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45956.591210763887</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45956.591210763887</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45956.591210763887</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45956.591210763887</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45956.591210763887</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45956.591210763887</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45956.591210763887</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45956.591210763887</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45956.591210763887</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45956.591210763887</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45956.591210763887</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45956.591210763887</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45956.591210763887</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45956.591210763887</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45956.591210763887</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45956.591210763887</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45956.591210763887</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45956.591210763887</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45956.591210763887</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45956.591210763887</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45956.591210763887</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45956.591210763887</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45956.591210763887</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45956.591210763887</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45956.591210763887</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45956.591210763887</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45956.591210763887</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45956.591210763887</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45956.591210763887</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45956.591210763887</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45956.591210763887</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45956.591210763887</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45956.591210763887</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45956.591210763887</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45956.591210763887</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45956.591210763887</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45956.591210763887</v>
      </c>
      <c r="H212" s="123"/>
      <c r="I212" s="119" t="str">
        <f>IFERROR(VLOOKUP(D212,DB!A:F,6,0),"")</f>
        <v/>
      </c>
      <c r="J212" s="119" t="str">
        <f>IFERROR(VLOOKUP(D212,DB!A:G,7,0),"")</f>
        <v/>
      </c>
      <c r="K212" s="125"/>
      <c r="L212" s="121" t="str">
        <f>IFERROR(VLOOKUP(D212,DB!A:I,9,0),"")</f>
        <v/>
      </c>
    </row>
    <row r="213" spans="1:12" ht="15" customHeight="1">
      <c r="A213" s="126"/>
      <c r="B213" s="126" t="str">
        <f>IFERROR(VLOOKUP(D213,DB!A:K,11,0),"")</f>
        <v/>
      </c>
      <c r="C213" s="127"/>
      <c r="D213" s="128"/>
      <c r="E213" s="129"/>
      <c r="F213" s="130"/>
      <c r="G213" s="131">
        <f ca="1">IFERROR(NOW()-F213,"")</f>
        <v>45956.591210763887</v>
      </c>
      <c r="H213" s="130"/>
      <c r="I213" s="126" t="str">
        <f>IFERROR(VLOOKUP(D213,DB!A:F,6,0),"")</f>
        <v/>
      </c>
      <c r="J213" s="126" t="str">
        <f>IFERROR(VLOOKUP(D213,DB!A:G,7,0),"")</f>
        <v/>
      </c>
      <c r="K213" s="132"/>
      <c r="L213" s="128" t="str">
        <f>IFERROR(VLOOKUP(D213,DB!A:I,9,0),"")</f>
        <v/>
      </c>
    </row>
  </sheetData>
  <dataValidations count="2">
    <dataValidation allowBlank="1" showInputMessage="1" showErrorMessage="1" sqref="E1" xr:uid="{A4F81451-56CC-4543-9497-104C4E44EE4B}"/>
    <dataValidation type="list" allowBlank="1" showInputMessage="1" showErrorMessage="1" sqref="E2:E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tabSelected="1" workbookViewId="0">
      <selection activeCell="K6" sqref="K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39092</v>
      </c>
      <c r="B2" s="37" t="str">
        <f>IFERROR(VLOOKUP(D2,DB!A:K,11,0),"")</f>
        <v>R5</v>
      </c>
      <c r="C2" s="37">
        <v>3</v>
      </c>
      <c r="D2" s="118" t="s">
        <v>36034</v>
      </c>
      <c r="E2" s="37" t="s">
        <v>38998</v>
      </c>
      <c r="F2" s="38">
        <v>45891.832060185188</v>
      </c>
      <c r="G2" s="144">
        <f ca="1">IFERROR(NOW()-F2,"")</f>
        <v>64.759150578698609</v>
      </c>
      <c r="H2" s="38">
        <v>45891.790393518517</v>
      </c>
      <c r="I2" s="37" t="str">
        <f>IFERROR(VLOOKUP(D2,DB!A:F,6,0),"")</f>
        <v>Generator-SG</v>
      </c>
      <c r="J2" s="37" t="str">
        <f>IFERROR(VLOOKUP(D2,DB!A:G,7,0),"")</f>
        <v>Vandalized</v>
      </c>
      <c r="K2" s="37" t="s">
        <v>39093</v>
      </c>
      <c r="L2" s="37" t="str">
        <f>IFERROR(VLOOKUP(D2,DB!A:I,9,0),"")</f>
        <v>Latis</v>
      </c>
      <c r="M2" s="117"/>
    </row>
    <row r="3" spans="1:13" ht="30.75">
      <c r="A3" s="37" t="s">
        <v>39094</v>
      </c>
      <c r="B3" s="37" t="str">
        <f>IFERROR(VLOOKUP(D3,DB!A:K,11,0),"")</f>
        <v>R5</v>
      </c>
      <c r="C3" s="37">
        <v>1</v>
      </c>
      <c r="D3" s="37" t="s">
        <v>31329</v>
      </c>
      <c r="E3" s="37" t="s">
        <v>39079</v>
      </c>
      <c r="F3" s="38">
        <v>45926.188877314817</v>
      </c>
      <c r="G3" s="144">
        <f t="shared" ref="G3" ca="1" si="0">IFERROR(NOW()-F3,"")</f>
        <v>30.402333449070284</v>
      </c>
      <c r="H3" s="38">
        <v>45926.158159722225</v>
      </c>
      <c r="I3" s="37" t="str">
        <f>IFERROR(VLOOKUP(D3,DB!A:F,6,0),"")</f>
        <v>SCECO</v>
      </c>
      <c r="J3" s="37" t="str">
        <f>IFERROR(VLOOKUP(D3,DB!A:G,7,0),"")</f>
        <v>Good</v>
      </c>
      <c r="K3" s="37" t="s">
        <v>39095</v>
      </c>
      <c r="L3" s="37" t="str">
        <f>IFERROR(VLOOKUP(D3,DB!A:I,9,0),"")</f>
        <v>Latis</v>
      </c>
      <c r="M3" s="117"/>
    </row>
    <row r="4" spans="1:13" ht="48" customHeight="1">
      <c r="A4" s="152" t="s">
        <v>39096</v>
      </c>
      <c r="B4" s="152" t="str">
        <f>IFERROR(VLOOKUP(D4,DB!A:K,11,0),"")</f>
        <v>R5</v>
      </c>
      <c r="C4" s="152">
        <v>1</v>
      </c>
      <c r="D4" s="152" t="s">
        <v>34781</v>
      </c>
      <c r="E4" s="152" t="s">
        <v>39079</v>
      </c>
      <c r="F4" s="153">
        <v>45948.661111111112</v>
      </c>
      <c r="G4" s="154">
        <f ca="1">IFERROR(NOW()-F4,"")</f>
        <v>7.9300996527745156</v>
      </c>
      <c r="H4" s="153">
        <v>45948.661111111112</v>
      </c>
      <c r="I4" s="152" t="str">
        <f>IFERROR(VLOOKUP(D4,DB!A:F,6,0),"")</f>
        <v>SCECO</v>
      </c>
      <c r="J4" s="152" t="str">
        <f>IFERROR(VLOOKUP(D4,DB!A:G,7,0),"")</f>
        <v>Dead</v>
      </c>
      <c r="K4" s="152" t="s">
        <v>39097</v>
      </c>
      <c r="L4" s="152" t="str">
        <f>IFERROR(VLOOKUP(D4,DB!A:I,9,0),"")</f>
        <v>Latis</v>
      </c>
    </row>
    <row r="5" spans="1:13" ht="15">
      <c r="A5" s="152" t="s">
        <v>39098</v>
      </c>
      <c r="B5" s="152" t="str">
        <f>IFERROR(VLOOKUP(D5,DB!A:K,11,0),"")</f>
        <v>R5</v>
      </c>
      <c r="C5" s="152">
        <v>1</v>
      </c>
      <c r="D5" s="152" t="s">
        <v>13007</v>
      </c>
      <c r="E5" s="152" t="s">
        <v>38998</v>
      </c>
      <c r="F5" s="153">
        <v>45956.505960648145</v>
      </c>
      <c r="G5" s="154">
        <f ca="1">IFERROR(NOW()-F5,"")</f>
        <v>8.5250115742383059E-2</v>
      </c>
      <c r="H5" s="153">
        <v>45956.07471064815</v>
      </c>
      <c r="I5" s="152" t="str">
        <f>IFERROR(VLOOKUP(D5,DB!A:F,6,0),"")</f>
        <v>SCECO</v>
      </c>
      <c r="J5" s="152" t="str">
        <f>IFERROR(VLOOKUP(D5,DB!A:G,7,0),"")</f>
        <v>No BB Design</v>
      </c>
      <c r="K5" s="152" t="s">
        <v>39099</v>
      </c>
      <c r="L5" s="152" t="str">
        <f>IFERROR(VLOOKUP(D5,DB!A:I,9,0),"")</f>
        <v>Latis</v>
      </c>
    </row>
    <row r="6" spans="1:13" ht="15">
      <c r="A6" s="152" t="s">
        <v>39100</v>
      </c>
      <c r="B6" s="152" t="str">
        <f>IFERROR(VLOOKUP(D6,DB!A:K,11,0),"")</f>
        <v>R5</v>
      </c>
      <c r="C6" s="152">
        <v>1</v>
      </c>
      <c r="D6" s="152" t="s">
        <v>33956</v>
      </c>
      <c r="E6" s="152" t="s">
        <v>38998</v>
      </c>
      <c r="F6" s="153">
        <v>45956.583923611113</v>
      </c>
      <c r="G6" s="154">
        <f ca="1">IFERROR(NOW()-F6,"")</f>
        <v>7.2871527736424468E-3</v>
      </c>
      <c r="H6" s="153">
        <v>45956.573506944442</v>
      </c>
      <c r="I6" s="152" t="str">
        <f>IFERROR(VLOOKUP(D6,DB!A:F,6,0),"")</f>
        <v>Generator-SG</v>
      </c>
      <c r="J6" s="152" t="str">
        <f>IFERROR(VLOOKUP(D6,DB!A:G,7,0),"")</f>
        <v>Vandalized</v>
      </c>
      <c r="K6" s="152" t="s">
        <v>39101</v>
      </c>
      <c r="L6" s="152" t="str">
        <f>IFERROR(VLOOKUP(D6,DB!A:I,9,0),"")</f>
        <v>Latis</v>
      </c>
    </row>
    <row r="7" spans="1:13" ht="15.75">
      <c r="A7" s="152"/>
      <c r="B7" s="152" t="str">
        <f>IFERROR(VLOOKUP(#REF!,DB!A:K,11,0),"")</f>
        <v/>
      </c>
      <c r="C7" s="152"/>
      <c r="D7" s="170"/>
      <c r="E7" s="152"/>
      <c r="F7" s="153"/>
      <c r="G7" s="154">
        <f ca="1">IFERROR(NOW()-F7,"")</f>
        <v>45956.591210763887</v>
      </c>
      <c r="H7" s="153"/>
      <c r="I7" s="152" t="str">
        <f>IFERROR(VLOOKUP(#REF!,DB!A:F,6,0),"")</f>
        <v/>
      </c>
      <c r="J7" s="152" t="str">
        <f>IFERROR(VLOOKUP(#REF!,DB!A:G,7,0),"")</f>
        <v/>
      </c>
      <c r="K7" s="152"/>
      <c r="L7" s="152" t="str">
        <f>IFERROR(VLOOKUP(#REF!,DB!A:I,9,0),"")</f>
        <v/>
      </c>
    </row>
    <row r="8" spans="1:13" ht="15">
      <c r="A8" s="152"/>
      <c r="B8" s="152" t="str">
        <f>IFERROR(VLOOKUP(D8,DB!A:K,11,0),"")</f>
        <v/>
      </c>
      <c r="C8" s="152"/>
      <c r="D8" s="152"/>
      <c r="E8" s="152"/>
      <c r="F8" s="153"/>
      <c r="G8" s="154">
        <f ca="1">IFERROR(NOW()-F8,"")</f>
        <v>45956.591210763887</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45956.591210763887</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45956.591210763887</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45956.591210763887</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45956.591210763887</v>
      </c>
      <c r="H12" s="153"/>
      <c r="I12" s="152" t="str">
        <f>IFERROR(VLOOKUP(D12,DB!A:F,6,0),"")</f>
        <v/>
      </c>
      <c r="J12" s="152" t="str">
        <f>IFERROR(VLOOKUP(D12,DB!A:G,7,0),"")</f>
        <v/>
      </c>
      <c r="K12" s="152"/>
      <c r="L12" s="152" t="str">
        <f>IFERROR(VLOOKUP(D12,DB!A:I,9,0),"")</f>
        <v/>
      </c>
    </row>
    <row r="13" spans="1:13" ht="15">
      <c r="A13" s="169"/>
      <c r="B13" s="152" t="str">
        <f>IFERROR(VLOOKUP(D13,DB!A:K,11,0),"")</f>
        <v/>
      </c>
      <c r="C13" s="152"/>
      <c r="D13" s="152"/>
      <c r="E13" s="152"/>
      <c r="F13" s="153"/>
      <c r="G13" s="154">
        <f ca="1">IFERROR(NOW()-F13,"")</f>
        <v>45956.591210763887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45956.591210763887</v>
      </c>
      <c r="H14" s="153"/>
      <c r="I14" s="152" t="str">
        <f>IFERROR(VLOOKUP(D14,DB!A:F,6,0),"")</f>
        <v/>
      </c>
      <c r="J14" s="152" t="str">
        <f>IFERROR(VLOOKUP(D14,DB!A:G,7,0),"")</f>
        <v/>
      </c>
      <c r="K14" s="152"/>
      <c r="L14" s="152" t="str">
        <f>IFERROR(VLOOKUP(D14,DB!A:I,9,0),"")</f>
        <v/>
      </c>
    </row>
    <row r="15" spans="1:13" ht="15">
      <c r="A15" s="152"/>
      <c r="B15" s="152" t="str">
        <f>IFERROR(VLOOKUP(D15,DB!A:K,11,0),"")</f>
        <v/>
      </c>
      <c r="C15" s="152"/>
      <c r="D15"/>
      <c r="E15" s="152"/>
      <c r="F15" s="153"/>
      <c r="G15" s="154">
        <f ca="1">IFERROR(NOW()-F15,"")</f>
        <v>45956.591210763887</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45956.591210763887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45956.591210763887</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45956.591210763887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45956.591210763887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45956.591210763887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45956.591210763887</v>
      </c>
      <c r="H21" s="153"/>
      <c r="I21" s="152" t="str">
        <f>IFERROR(VLOOKUP(D21,DB!A:F,6,0),"")</f>
        <v/>
      </c>
      <c r="J21" s="152" t="str">
        <f>IFERROR(VLOOKUP(D21,DB!A:G,7,0),"")</f>
        <v/>
      </c>
      <c r="K21" s="152"/>
      <c r="L21" s="152" t="str">
        <f>IFERROR(VLOOKUP(D21,DB!A:I,9,0),"")</f>
        <v/>
      </c>
    </row>
    <row r="22" spans="1:12" ht="15">
      <c r="A22" s="152"/>
      <c r="B22" s="152" t="str">
        <f>IFERROR(VLOOKUP(D22,DB!A:K,11,0),"")</f>
        <v/>
      </c>
      <c r="C22" s="152"/>
      <c r="D22"/>
      <c r="E22" s="152"/>
      <c r="F22" s="153"/>
      <c r="G22" s="154">
        <f ca="1">IFERROR(NOW()-F22,"")</f>
        <v>45956.591210763887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45956.591210763887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45956.591210763887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45956.591210763887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45956.591210763887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45956.591210763887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45956.591210763887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45956.591210763887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45956.591210763887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45956.591210763887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45956.591210763887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45956.591210763887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45956.591210763887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45956.591210763887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45956.591210763887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45956.591210763887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45956.591210763887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45956.591210763887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45956.591210763887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45956.591210763887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45956.591210763887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45956.591210763887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45956.591210763887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45956.591210763887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45956.591210763887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45956.591210763887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45956.591210763887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45956.591210763887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45956.591210763887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45956.591210763887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45956.591210763887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45956.591210763887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45956.591210763887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45956.591210763887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45956.591210763887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45956.591210763887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45956.591210763887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45956.591210763887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45956.591210763887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45956.591210763887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45956.591210763887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45956.591210763887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45956.591210763887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45956.591210763887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45956.591210763887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45956.591210763887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45956.591210763887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45956.591210763887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45956.591210763887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45956.591210763887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45956.591210763887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45956.591210763887</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45956.591210763887</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45956.591210763887</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45956.591210763887</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45956.591210763887</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45956.591210763887</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45956.591210763887</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45956.591210763887</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45956.591210763887</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45956.591210763887</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45956.591210763887</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45956.591210763887</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45956.591210763887</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45956.591210763887</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45956.591210763887</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45956.591210763887</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45956.591210763887</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45956.591210763887</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45956.591210763887</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45956.591210763887</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45956.591210763887</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45956.591210763887</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45956.591210763887</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45956.591210763887</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45956.591210763887</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45956.591210763887</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45956.591210763887</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45956.591210763887</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45956.591210763887</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45956.591210763887</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45956.591210763887</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45956.591210763887</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45956.591210763887</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45956.591210763887</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45956.591210763887</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45956.591210763887</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45956.591210763887</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45956.591210763887</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45956.591210763887</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45956.591210763887</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45956.591210763887</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45956.591210763887</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45956.591210763887</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45956.591210763887</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45956.591210763887</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45956.591210763887</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45956.591210763887</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45956.591210763887</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45956.591210763887</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45956.591210763887</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45956.591210763887</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45956.591210763887</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45956.591210763887</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45956.591210763887</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45956.591210763887</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45956.591210763887</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45956.591210763887</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45956.591210763887</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45956.591210763887</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45956.591210763887</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45956.591210763887</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45956.591210763887</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45956.591210763887</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45956.591210763887</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45956.591210763887</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45956.591210763887</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45956.591210763887</v>
      </c>
      <c r="H139" s="153"/>
      <c r="I139" s="152" t="str">
        <f>IFERROR(VLOOKUP(D139,DB!A:F,6,0),"")</f>
        <v/>
      </c>
      <c r="J139" s="152" t="str">
        <f>IFERROR(VLOOKUP(D139,DB!A:G,7,0),"")</f>
        <v/>
      </c>
      <c r="K139" s="152"/>
      <c r="L139" s="152" t="str">
        <f>IFERROR(VLOOKUP(D139,DB!A:I,9,0),"")</f>
        <v/>
      </c>
    </row>
    <row r="140" spans="1:12" ht="15">
      <c r="A140" s="158"/>
      <c r="B140" s="158" t="str">
        <f>IFERROR(VLOOKUP(D140,DB!A:K,11,0),"")</f>
        <v/>
      </c>
      <c r="C140" s="158"/>
      <c r="D140" s="158"/>
      <c r="E140" s="158"/>
      <c r="F140" s="159"/>
      <c r="G140" s="160">
        <f ca="1">IFERROR(NOW()-F140,"")</f>
        <v>45956.591210763887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45956.591210763887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45956.591210763887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45956.591210763887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45956.591210763887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45956.591210763887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45956.591210763887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45956.591210763887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45956.591210763887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45956.591210763887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45956.591210763887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45956.591210763887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45956.591210763887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45956.591210763887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45956.591210763887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45956.591210763887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45956.591210763887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45956.591210763887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45956.591210763887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45956.591210763887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45956.591210763887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45956.591210763887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45956.591210763887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45956.591210763887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45956.591210763887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45956.591210763887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45956.591210763887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45956.591210763887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45956.591210763887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45956.591210763887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45956.591210763887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45956.591210763887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45956.591210763887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45956.591210763887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45956.591210763887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45956.591210763887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45956.591210763887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45956.591210763887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45956.591210763887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45956.591210763887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45956.591210763887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45956.591210763887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45956.591210763887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45956.591210763887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45956.591210763887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45956.591210763887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45956.591210763887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45956.591210763887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45956.591210763887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45956.591210763887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45956.591210763887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45956.591210763887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45956.591210763887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45956.591210763887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45956.591210763887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45956.591210763887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45956.591210763887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45956.591210763887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45956.591210763887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45956.591210763887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45956.591210763887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45956.591210763887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45956.591210763887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45956.591210763887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45956.591210763887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45956.591210763887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45956.591210763887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45956.591210763887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45956.591210763887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45956.591210763887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45956.591210763887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45956.591210763887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45956.591210763887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45956.591210763887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45956.591210763887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45956.591210763887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45956.591210763887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45956.591210763887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45956.591210763887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45956.591210763887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45956.591210763887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45956.591210763887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45956.591210763887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45956.591210763887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45956.591210763887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45956.591210763887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45956.591210763887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45956.591210763887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45956.591210763887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45956.591210763887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45956.591210763887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45956.591210763887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45956.591210763887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45956.591210763887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45956.591210763887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45956.591210763887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45956.591210763887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45956.591210763887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45956.591210763887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45956.591210763887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45956.591210763887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45956.591210763887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45956.591210763887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45956.591210763887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45956.591210763887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45956.591210763887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45956.591210763887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45956.591210763887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45956.591210763887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45956.591210763887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45956.591210763887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45956.591210763887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45956.591210763887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45956.591210763887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45956.591210763887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45956.591210763887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45956.591210763887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45956.591210763887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45956.591210763887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45956.591210763887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45956.591210763887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45956.591210763887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45956.591210763887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45956.591210763887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45956.591210763887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45956.591210763887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45956.591210763887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45956.591210763887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45956.591210763887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45956.591210763887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45956.591210763887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45956.591210763887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45956.591210763887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45956.591210763887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45956.591210763887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45956.591210763887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45956.591210763887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45956.591210763887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45956.591210763887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45956.591210763887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45956.591210763887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45956.591210763887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45956.591210763887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45956.591210763887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45956.591210763887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45956.591210763887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45956.591210763887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45956.591210763887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45956.591210763887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45956.591210763887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45956.591210763887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45956.591210763887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45956.591210763887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45956.591210763887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45956.591210763887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45956.591210763887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45956.591210763887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45956.591210763887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45956.591210763887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45956.591210763887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45956.591210763887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45956.591210763887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45956.591210763887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45956.591210763887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45956.591210763887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45956.591210763887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45956.591210763887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45956.591210763887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45956.591210763887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45956.591210763887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45956.591210763887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45956.591210763887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45956.591210763887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45956.591210763887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45956.591210763887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45956.591210763887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45956.591210763887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45956.591210763887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45956.591210763887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45956.591210763887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45956.591210763887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45956.591210763887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45956.591210763887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45956.591210763887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45956.591210763887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45956.591210763887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45956.591210763887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45956.591210763887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45956.591210763887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45956.591210763887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45956.591210763887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45956.591210763887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45956.591210763887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45956.591210763887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45956.591210763887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45956.591210763887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45956.591210763887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45956.591210763887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45956.591210763887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45956.591210763887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45956.591210763887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45956.591210763887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45956.591210763887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45956.591210763887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45956.591210763887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45956.591210763887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45956.591210763887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45956.591210763887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45956.591210763887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45956.591210763887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45956.591210763887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45956.591210763887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45956.591210763887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45956.591210763887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45956.591210763887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45956.591210763887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45956.591210763887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45956.591210763887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45956.591210763887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45956.591210763887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45956.591210763887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45956.591210763887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45956.591210763887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45956.591210763887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45956.591210763887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45956.591210763887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45956.591210763887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45956.591210763887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45956.591210763887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45956.591210763887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45956.591210763887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45956.591210763887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45956.591210763887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45956.591210763887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45956.591210763887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45956.591210763887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45956.591210763887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45956.591210763887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45956.591210763887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45956.591210763887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45956.591210763887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45956.591210763887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45956.591210763887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45956.591210763887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45956.591210763887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45956.591210763887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45956.591210763887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45956.591210763887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45956.591210763887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45956.591210763887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45956.591210763887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45956.591210763887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45956.591210763887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45956.591210763887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45956.591210763887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45956.591210763887</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45956.591210763887</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45956.591210763887</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45956.591210763887</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45956.591210763887</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45956.591210763887</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45956.591210763887</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45956.591210763887</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45956.591210763887</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45956.591210763887</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45956.591210763887</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45956.591210763887</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45956.591210763887</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45956.591210763887</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45956.591210763887</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45956.591210763887</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45956.591210763887</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45956.591210763887</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45956.591210763887</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45956.591210763887</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45956.591210763887</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45956.591210763887</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45956.591210763887</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45956.591210763887</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45956.591210763887</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45956.591210763887</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45956.591210763887</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45956.591210763887</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45956.591210763887</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45956.591210763887</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45956.591210763887</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45956.591210763887</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45956.591210763887</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45956.591210763887</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45956.591210763887</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45956.591210763887</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45956.591210763887</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45956.591210763887</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45956.591210763887</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45956.591210763887</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45956.591210763887</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45956.591210763887</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45956.591210763887</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45956.591210763887</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45956.591210763887</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45956.591210763887</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45956.591210763887</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45956.591210763887</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45956.591210763887</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45956.591210763887</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45956.591210763887</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45956.591210763887</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45956.591210763887</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45956.591210763887</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45956.591210763887</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45956.591210763887</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45956.591210763887</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45956.591210763887</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45956.591210763887</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45956.591210763887</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45956.591210763887</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45956.591210763887</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45956.591210763887</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45956.591210763887</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45956.591210763887</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45956.591210763887</v>
      </c>
      <c r="H460" s="159"/>
      <c r="I460" s="158" t="str">
        <f>IFERROR(VLOOKUP(D460,DB!A:F,6,0),"")</f>
        <v/>
      </c>
      <c r="J460" s="158" t="str">
        <f>IFERROR(VLOOKUP(D460,DB!A:G,7,0),"")</f>
        <v/>
      </c>
      <c r="K460" s="158"/>
      <c r="L460" s="158" t="str">
        <f>IFERROR(VLOOKUP(D460,DB!A:I,9,0),"")</f>
        <v/>
      </c>
    </row>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70" ht="15"/>
    <row r="571" ht="15"/>
    <row r="573" ht="15"/>
    <row r="574" ht="15"/>
    <row r="575" ht="15"/>
    <row r="576" ht="15"/>
    <row r="578" ht="15"/>
    <row r="579" ht="15"/>
    <row r="586" ht="15"/>
    <row r="587" ht="15"/>
    <row r="588" ht="15"/>
    <row r="589" ht="15"/>
    <row r="590" ht="15"/>
    <row r="591" ht="15"/>
    <row r="594" ht="15"/>
    <row r="595" ht="15"/>
    <row r="596" ht="15"/>
    <row r="597" ht="15"/>
    <row r="598" ht="15"/>
    <row r="599" ht="15"/>
    <row r="600" ht="15"/>
    <row r="601" ht="15"/>
    <row r="602" ht="15"/>
    <row r="603" ht="15"/>
    <row r="604" ht="15"/>
    <row r="605"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1" ht="15"/>
    <row r="662" ht="15"/>
    <row r="699" ht="15"/>
    <row r="700" ht="15"/>
    <row r="701" ht="15"/>
    <row r="702" ht="15"/>
    <row r="703" ht="15"/>
    <row r="704" ht="15"/>
    <row r="705" ht="15"/>
    <row r="706" ht="15"/>
    <row r="707" ht="15"/>
    <row r="708"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9" ht="15"/>
    <row r="790" ht="15"/>
    <row r="791" ht="15"/>
    <row r="793" ht="15"/>
    <row r="794"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7" ht="15"/>
    <row r="828" ht="15"/>
    <row r="998" ht="15"/>
    <row r="999" ht="15"/>
    <row r="1000" ht="15"/>
    <row r="1001" ht="15"/>
    <row r="1002" ht="15"/>
    <row r="1003" ht="15"/>
    <row r="1009" ht="15"/>
    <row r="1010" ht="15"/>
    <row r="1011" ht="15"/>
    <row r="1012" ht="15"/>
    <row r="1013" ht="15"/>
    <row r="1014" ht="15"/>
    <row r="1015"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6" ht="15"/>
    <row r="1067" ht="15"/>
    <row r="1073" ht="15"/>
    <row r="1074" ht="15"/>
    <row r="1076" ht="15"/>
    <row r="1077" ht="15"/>
    <row r="1078" ht="15"/>
    <row r="1079" ht="15"/>
    <row r="1080" ht="15"/>
    <row r="1081" ht="15"/>
    <row r="1082" ht="15"/>
    <row r="1084" ht="15"/>
    <row r="1085" ht="15"/>
    <row r="1086"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5" ht="15"/>
    <row r="1156" ht="15"/>
    <row r="1157" ht="15"/>
    <row r="1158" ht="15"/>
    <row r="1159" ht="15"/>
    <row r="1160" ht="15"/>
    <row r="1161" ht="15"/>
    <row r="1162" ht="15"/>
    <row r="1163" ht="15"/>
    <row r="1164" ht="15"/>
    <row r="1165" ht="15"/>
    <row r="1166" ht="15"/>
    <row r="1167" ht="15"/>
    <row r="1168" ht="15"/>
    <row r="1170" ht="15"/>
    <row r="1171" ht="15"/>
    <row r="1172" ht="15"/>
    <row r="1173" ht="15"/>
    <row r="1174" ht="15"/>
    <row r="1175" ht="15"/>
    <row r="1176" ht="15"/>
    <row r="1177" ht="15"/>
    <row r="1178" ht="15"/>
    <row r="1179" ht="15"/>
    <row r="1180" ht="15"/>
    <row r="1181" ht="15"/>
    <row r="1184" ht="15"/>
    <row r="1185" ht="15"/>
    <row r="1186" ht="15"/>
    <row r="1187" ht="15"/>
    <row r="1188" ht="15"/>
    <row r="1189" ht="15"/>
    <row r="1190" ht="15"/>
    <row r="1192" ht="15"/>
    <row r="1193" ht="15"/>
    <row r="1194" ht="15"/>
    <row r="1195" ht="15"/>
    <row r="1196" ht="15"/>
    <row r="1197" ht="15"/>
    <row r="1198" ht="15"/>
    <row r="1199" ht="15"/>
    <row r="1200" ht="15"/>
    <row r="1201" ht="15"/>
    <row r="1202" ht="15"/>
    <row r="1204" ht="15"/>
    <row r="1205" ht="15"/>
    <row r="1206" ht="15"/>
    <row r="1207" ht="15"/>
    <row r="1208" ht="15"/>
    <row r="1209" ht="15"/>
    <row r="1210" ht="15"/>
    <row r="1211" ht="15"/>
    <row r="1212" ht="15"/>
    <row r="1213" ht="15"/>
    <row r="1221" ht="15"/>
    <row r="1222" ht="15"/>
    <row r="1225" ht="15"/>
    <row r="1226" ht="15"/>
    <row r="1227" ht="15"/>
    <row r="1228" ht="15"/>
    <row r="1229" ht="15"/>
    <row r="1230" ht="15"/>
    <row r="1231" ht="15"/>
    <row r="1232" ht="15"/>
    <row r="1235" ht="15"/>
    <row r="1236" ht="15"/>
    <row r="1237" ht="15"/>
    <row r="1238" ht="15"/>
    <row r="1239" ht="15"/>
    <row r="1240" ht="15"/>
    <row r="1241" ht="15"/>
    <row r="1242" ht="15"/>
    <row r="1243" ht="15"/>
    <row r="1244" ht="15"/>
    <row r="1245" ht="15"/>
    <row r="1246" ht="15"/>
    <row r="1248" ht="15"/>
    <row r="1249" ht="15"/>
    <row r="1250" ht="15"/>
    <row r="1253" ht="15"/>
    <row r="1255" ht="15"/>
    <row r="1257" ht="15"/>
    <row r="1260" ht="15"/>
    <row r="1261" ht="15"/>
    <row r="1262" ht="15"/>
    <row r="1264" ht="15"/>
    <row r="1266" ht="15"/>
    <row r="1267" ht="15"/>
    <row r="1268" ht="15"/>
    <row r="1269" ht="15"/>
    <row r="1270" ht="15"/>
    <row r="1272" ht="15"/>
    <row r="1273" ht="15"/>
    <row r="1274" ht="15"/>
    <row r="1275" ht="15"/>
    <row r="1277" ht="15"/>
    <row r="1279" ht="15"/>
    <row r="1280" ht="15"/>
    <row r="1282" ht="15"/>
    <row r="1283" ht="15"/>
    <row r="1284" ht="15"/>
    <row r="1285" ht="15"/>
    <row r="1287" ht="15"/>
    <row r="1289" ht="15"/>
    <row r="1290" ht="15"/>
    <row r="1291" ht="15"/>
    <row r="1292" ht="15"/>
    <row r="1294" ht="15"/>
    <row r="1295" ht="15"/>
    <row r="1296" ht="15"/>
    <row r="1297" ht="15"/>
    <row r="1298" ht="15"/>
    <row r="1299" ht="15"/>
    <row r="1300" ht="15"/>
    <row r="1303" ht="15"/>
    <row r="1305" ht="15"/>
    <row r="1306" ht="15"/>
    <row r="1307" ht="15"/>
    <row r="1308" ht="15"/>
  </sheetData>
  <dataValidations count="2">
    <dataValidation allowBlank="1" showInputMessage="1" showErrorMessage="1" sqref="E1" xr:uid="{920C6338-E771-4DAE-8C89-92A9093EA4DE}"/>
    <dataValidation type="list" allowBlank="1" showInputMessage="1" showErrorMessage="1" sqref="E2:E46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29"/>
  <sheetViews>
    <sheetView workbookViewId="0"/>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39102</v>
      </c>
      <c r="B2" s="103" t="str">
        <f>IFERROR(VLOOKUP(D2,DB!A:K,11,0),"")</f>
        <v>R6</v>
      </c>
      <c r="C2" s="105">
        <v>1</v>
      </c>
      <c r="D2" s="103" t="s">
        <v>38564</v>
      </c>
      <c r="E2" s="106" t="s">
        <v>38998</v>
      </c>
      <c r="F2" s="107">
        <v>45956.104409722226</v>
      </c>
      <c r="G2" s="77">
        <f ca="1">IFERROR(NOW()-F2,"-")</f>
        <v>0.48680092592258006</v>
      </c>
      <c r="H2" s="107">
        <v>45956.092986111114</v>
      </c>
      <c r="I2" s="103" t="str">
        <f>IFERROR(VLOOKUP(D2,DB!A:F,6,0),"")</f>
        <v>Generator-SG</v>
      </c>
      <c r="J2" s="102" t="str">
        <f>IFERROR(VLOOKUP(D2,DB!A:G,7,0),"")</f>
        <v>Vandalized</v>
      </c>
      <c r="K2" s="108" t="s">
        <v>39103</v>
      </c>
      <c r="L2" s="109" t="str">
        <f>IFERROR(VLOOKUP(D2,DB!A:I,9,0),"")</f>
        <v>Latis</v>
      </c>
    </row>
    <row r="3" spans="1:16383" ht="31.5" customHeight="1">
      <c r="A3" s="104" t="s">
        <v>39104</v>
      </c>
      <c r="B3" s="103" t="str">
        <f>IFERROR(VLOOKUP(D3,DB!A:K,11,0),"")</f>
        <v>R6</v>
      </c>
      <c r="C3" s="105">
        <v>2</v>
      </c>
      <c r="D3" s="103" t="s">
        <v>33604</v>
      </c>
      <c r="E3" s="106"/>
      <c r="F3" s="107"/>
      <c r="G3" s="77">
        <f ca="1">IFERROR(NOW()-F3,"-")</f>
        <v>45956.591210763887</v>
      </c>
      <c r="H3" s="107">
        <v>45956.578888888886</v>
      </c>
      <c r="I3" s="103" t="str">
        <f>IFERROR(VLOOKUP(D3,DB!A:F,6,0),"")</f>
        <v>SCECO</v>
      </c>
      <c r="J3" s="102" t="str">
        <f>IFERROR(VLOOKUP(D3,DB!A:G,7,0),"")</f>
        <v>Dead</v>
      </c>
      <c r="K3" s="108"/>
      <c r="L3" s="109" t="str">
        <f>IFERROR(VLOOKUP(D3,DB!A:I,9,0),"")</f>
        <v>Latis</v>
      </c>
    </row>
    <row r="4" spans="1:16383" ht="31.5" customHeight="1">
      <c r="A4" s="104"/>
      <c r="B4" s="103" t="str">
        <f>IFERROR(VLOOKUP(D4,DB!A:K,11,0),"")</f>
        <v/>
      </c>
      <c r="C4" s="105"/>
      <c r="D4" s="103"/>
      <c r="E4" s="106"/>
      <c r="F4" s="107"/>
      <c r="G4" s="77">
        <f ca="1">IFERROR(NOW()-F4,"-")</f>
        <v>45956.591210763887</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45956.591210763887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45956.591210763887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45956.591210763887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45956.591210763887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45956.591210763887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45956.591210763887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45956.591210763887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45956.591210763887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45956.591210763887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45956.591210763887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45956.591210763887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45956.591210763887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45956.591210763887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45956.591210763887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45956.591210763887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45956.591210763887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45956.591210763887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45956.591210763887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45956.591210763887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45956.591210763887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45956.591210763887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45956.591210763887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45956.591210763887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45956.591210763887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45956.591210763887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45956.591210763887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45956.591210763887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45956.591210763887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45956.591210763887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45956.591210763887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45956.591210763887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45956.591210763887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45956.591210763887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45956.591210763887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45956.591210763887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45956.591210763887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45956.591210763887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45956.591210763887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45956.591210763887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45956.591210763887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45956.591210763887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45956.591210763887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45956.591210763887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45956.591210763887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45956.591210763887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45956.591210763887</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45956.591210763887</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45956.591210763887</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45956.591210763887</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45956.591210763887</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45956.591210763887</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45956.591210763887</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45956.591210763887</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45956.591210763887</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45956.591210763887</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45956.591210763887</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45956.591210763887</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45956.591210763887</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45956.591210763887</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45956.591210763887</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45956.591210763887</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45956.591210763887</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45956.591210763887</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45956.591210763887</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45956.591210763887</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45956.591210763887</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45956.591210763887</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45956.591210763887</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45956.591210763887</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45956.591210763887</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45956.591210763887</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45956.591210763887</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45956.591210763887</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45956.591210763887</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45956.591210763887</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45956.591210763887</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45956.591210763887</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45956.591210763887</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45956.591210763887</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45956.591210763887</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45956.591210763887</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45956.591210763887</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45956.591210763887</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45956.591210763887</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45956.591210763887</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45956.591210763887</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45956.591210763887</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45956.591210763887</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45956.591210763887</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45956.591210763887</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45956.591210763887</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45956.591210763887</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45956.591210763887</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45956.591210763887</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45956.591210763887</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45956.591210763887</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45956.591210763887</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45956.591210763887</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45956.591210763887</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45956.591210763887</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45956.591210763887</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45956.591210763887</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45956.591210763887</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45956.591210763887</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45956.591210763887</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45956.591210763887</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45956.591210763887</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45956.591210763887</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45956.591210763887</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45956.591210763887</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45956.591210763887</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45956.591210763887</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45956.591210763887</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45956.591210763887</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45956.591210763887</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45956.591210763887</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45956.591210763887</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45956.591210763887</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45956.591210763887</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45956.591210763887</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45956.591210763887</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45956.591210763887</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45956.591210763887</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45956.591210763887</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45956.591210763887</v>
      </c>
      <c r="H129" s="107"/>
      <c r="I129" s="103" t="str">
        <f>IFERROR(VLOOKUP(D129,DB!A:F,6,0),"")</f>
        <v/>
      </c>
      <c r="J129" s="102" t="str">
        <f>IFERROR(VLOOKUP(D129,DB!A:G,7,0),"")</f>
        <v/>
      </c>
      <c r="K129" s="108"/>
      <c r="L129" s="109" t="str">
        <f>IFERROR(VLOOKUP(D129,DB!A:I,9,0),"")</f>
        <v/>
      </c>
    </row>
  </sheetData>
  <dataValidations count="2">
    <dataValidation allowBlank="1" showInputMessage="1" showErrorMessage="1" sqref="E1" xr:uid="{380493DB-286A-4683-AF55-C78F04945A49}"/>
    <dataValidation type="list" allowBlank="1" showInputMessage="1" showErrorMessage="1" sqref="E2:E12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2025-10-26T11:13:37Z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